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19440" windowHeight="8010"/>
  </bookViews>
  <sheets>
    <sheet name="التخصصات والبرامج-بكالوريوس (2" sheetId="1" r:id="rId1"/>
  </sheets>
  <definedNames>
    <definedName name="_xlnm._FilterDatabase" localSheetId="0" hidden="1">'التخصصات والبرامج-بكالوريوس (2'!$A$5:$Z$118</definedName>
    <definedName name="_xlnm.Print_Area" localSheetId="0">'التخصصات والبرامج-بكالوريوس (2'!$A$1:$Z$119</definedName>
    <definedName name="_xlnm.Print_Titles" localSheetId="0">'التخصصات والبرامج-بكالوريوس (2'!$1:$5</definedName>
  </definedNames>
  <calcPr calcId="144525"/>
</workbook>
</file>

<file path=xl/calcChain.xml><?xml version="1.0" encoding="utf-8"?>
<calcChain xmlns="http://schemas.openxmlformats.org/spreadsheetml/2006/main">
  <c r="Z118" i="1" l="1"/>
  <c r="W118" i="1"/>
  <c r="V118" i="1"/>
  <c r="U118" i="1"/>
  <c r="Q118" i="1"/>
  <c r="J118" i="1"/>
  <c r="K118" i="1" s="1"/>
  <c r="Z117" i="1"/>
  <c r="W117" i="1"/>
  <c r="V117" i="1"/>
  <c r="U117" i="1"/>
  <c r="X117" i="1" s="1"/>
  <c r="Y117" i="1" s="1"/>
  <c r="Q117" i="1"/>
  <c r="R117" i="1" s="1"/>
  <c r="J117" i="1"/>
  <c r="K117" i="1" s="1"/>
  <c r="Z116" i="1"/>
  <c r="W116" i="1"/>
  <c r="V116" i="1"/>
  <c r="U116" i="1"/>
  <c r="X116" i="1" s="1"/>
  <c r="Y116" i="1" s="1"/>
  <c r="Q116" i="1"/>
  <c r="R116" i="1" s="1"/>
  <c r="K116" i="1"/>
  <c r="J116" i="1"/>
  <c r="D116" i="1"/>
  <c r="E116" i="1" s="1"/>
  <c r="C116" i="1"/>
  <c r="Z115" i="1"/>
  <c r="W115" i="1"/>
  <c r="V115" i="1"/>
  <c r="U115" i="1"/>
  <c r="Q115" i="1"/>
  <c r="J115" i="1"/>
  <c r="K115" i="1" s="1"/>
  <c r="Z114" i="1"/>
  <c r="W114" i="1"/>
  <c r="V114" i="1"/>
  <c r="U114" i="1"/>
  <c r="X114" i="1" s="1"/>
  <c r="Y114" i="1" s="1"/>
  <c r="Q114" i="1"/>
  <c r="J114" i="1"/>
  <c r="K114" i="1" s="1"/>
  <c r="D114" i="1"/>
  <c r="E114" i="1" s="1"/>
  <c r="C114" i="1"/>
  <c r="Z113" i="1"/>
  <c r="W113" i="1"/>
  <c r="V113" i="1"/>
  <c r="U113" i="1"/>
  <c r="Q113" i="1"/>
  <c r="R113" i="1" s="1"/>
  <c r="J113" i="1"/>
  <c r="K113" i="1" s="1"/>
  <c r="Z112" i="1"/>
  <c r="W112" i="1"/>
  <c r="V112" i="1"/>
  <c r="U112" i="1"/>
  <c r="X112" i="1" s="1"/>
  <c r="Y112" i="1" s="1"/>
  <c r="Q112" i="1"/>
  <c r="J112" i="1"/>
  <c r="K112" i="1" s="1"/>
  <c r="Z111" i="1"/>
  <c r="W111" i="1"/>
  <c r="V111" i="1"/>
  <c r="U111" i="1"/>
  <c r="X111" i="1" s="1"/>
  <c r="Y111" i="1" s="1"/>
  <c r="Q111" i="1"/>
  <c r="R111" i="1" s="1"/>
  <c r="J111" i="1"/>
  <c r="K111" i="1" s="1"/>
  <c r="Z110" i="1"/>
  <c r="W110" i="1"/>
  <c r="V110" i="1"/>
  <c r="U110" i="1"/>
  <c r="X110" i="1" s="1"/>
  <c r="Y110" i="1" s="1"/>
  <c r="Q110" i="1"/>
  <c r="R110" i="1" s="1"/>
  <c r="J110" i="1"/>
  <c r="Z109" i="1"/>
  <c r="X109" i="1"/>
  <c r="Y109" i="1" s="1"/>
  <c r="W109" i="1"/>
  <c r="V109" i="1"/>
  <c r="U109" i="1"/>
  <c r="Q109" i="1"/>
  <c r="R109" i="1" s="1"/>
  <c r="J109" i="1"/>
  <c r="D109" i="1"/>
  <c r="E109" i="1" s="1"/>
  <c r="C109" i="1"/>
  <c r="Z108" i="1"/>
  <c r="W108" i="1"/>
  <c r="V108" i="1"/>
  <c r="U108" i="1"/>
  <c r="X108" i="1" s="1"/>
  <c r="Y108" i="1" s="1"/>
  <c r="Q108" i="1"/>
  <c r="K108" i="1"/>
  <c r="J108" i="1"/>
  <c r="Z107" i="1"/>
  <c r="W107" i="1"/>
  <c r="V107" i="1"/>
  <c r="U107" i="1"/>
  <c r="X107" i="1" s="1"/>
  <c r="Y107" i="1" s="1"/>
  <c r="R107" i="1"/>
  <c r="Q107" i="1"/>
  <c r="J107" i="1"/>
  <c r="K107" i="1" s="1"/>
  <c r="Z106" i="1"/>
  <c r="W106" i="1"/>
  <c r="V106" i="1"/>
  <c r="U106" i="1"/>
  <c r="Q106" i="1"/>
  <c r="R106" i="1" s="1"/>
  <c r="K106" i="1"/>
  <c r="J106" i="1"/>
  <c r="Z105" i="1"/>
  <c r="X105" i="1"/>
  <c r="Y105" i="1" s="1"/>
  <c r="W105" i="1"/>
  <c r="V105" i="1"/>
  <c r="U105" i="1"/>
  <c r="Q105" i="1"/>
  <c r="K105" i="1"/>
  <c r="J105" i="1"/>
  <c r="Z104" i="1"/>
  <c r="W104" i="1"/>
  <c r="V104" i="1"/>
  <c r="U104" i="1"/>
  <c r="Q104" i="1"/>
  <c r="R104" i="1" s="1"/>
  <c r="J104" i="1"/>
  <c r="K104" i="1" s="1"/>
  <c r="E104" i="1"/>
  <c r="D104" i="1"/>
  <c r="C104" i="1"/>
  <c r="Z103" i="1"/>
  <c r="W103" i="1"/>
  <c r="V103" i="1"/>
  <c r="N103" i="1"/>
  <c r="Q103" i="1" s="1"/>
  <c r="R103" i="1" s="1"/>
  <c r="K103" i="1"/>
  <c r="J103" i="1"/>
  <c r="Z102" i="1"/>
  <c r="W102" i="1"/>
  <c r="V102" i="1"/>
  <c r="U102" i="1"/>
  <c r="Q102" i="1"/>
  <c r="R102" i="1" s="1"/>
  <c r="J102" i="1"/>
  <c r="Z101" i="1"/>
  <c r="W101" i="1"/>
  <c r="V101" i="1"/>
  <c r="U101" i="1"/>
  <c r="Q101" i="1"/>
  <c r="J101" i="1"/>
  <c r="K101" i="1" s="1"/>
  <c r="Z100" i="1"/>
  <c r="W100" i="1"/>
  <c r="V100" i="1"/>
  <c r="U100" i="1"/>
  <c r="X100" i="1" s="1"/>
  <c r="Y100" i="1" s="1"/>
  <c r="Q100" i="1"/>
  <c r="K100" i="1"/>
  <c r="J100" i="1"/>
  <c r="Z99" i="1"/>
  <c r="W99" i="1"/>
  <c r="V99" i="1"/>
  <c r="U99" i="1"/>
  <c r="X99" i="1" s="1"/>
  <c r="Y99" i="1" s="1"/>
  <c r="Q99" i="1"/>
  <c r="J99" i="1"/>
  <c r="K99" i="1" s="1"/>
  <c r="D99" i="1"/>
  <c r="C99" i="1"/>
  <c r="Z98" i="1"/>
  <c r="W98" i="1"/>
  <c r="V98" i="1"/>
  <c r="U98" i="1"/>
  <c r="X98" i="1" s="1"/>
  <c r="Y98" i="1" s="1"/>
  <c r="Q98" i="1"/>
  <c r="K98" i="1"/>
  <c r="J98" i="1"/>
  <c r="Z97" i="1"/>
  <c r="W97" i="1"/>
  <c r="V97" i="1"/>
  <c r="U97" i="1"/>
  <c r="Q97" i="1"/>
  <c r="R97" i="1" s="1"/>
  <c r="J97" i="1"/>
  <c r="K97" i="1" s="1"/>
  <c r="Z96" i="1"/>
  <c r="W96" i="1"/>
  <c r="V96" i="1"/>
  <c r="U96" i="1"/>
  <c r="K96" i="1"/>
  <c r="Z95" i="1"/>
  <c r="W95" i="1"/>
  <c r="V95" i="1"/>
  <c r="U95" i="1"/>
  <c r="Q95" i="1"/>
  <c r="R95" i="1" s="1"/>
  <c r="J95" i="1"/>
  <c r="K95" i="1" s="1"/>
  <c r="Z94" i="1"/>
  <c r="W94" i="1"/>
  <c r="V94" i="1"/>
  <c r="U94" i="1"/>
  <c r="X94" i="1" s="1"/>
  <c r="Y94" i="1" s="1"/>
  <c r="Q94" i="1"/>
  <c r="R94" i="1" s="1"/>
  <c r="J94" i="1"/>
  <c r="K94" i="1" s="1"/>
  <c r="Z93" i="1"/>
  <c r="W93" i="1"/>
  <c r="V93" i="1"/>
  <c r="U93" i="1"/>
  <c r="X93" i="1" s="1"/>
  <c r="Y93" i="1" s="1"/>
  <c r="Q93" i="1"/>
  <c r="R93" i="1" s="1"/>
  <c r="J93" i="1"/>
  <c r="K93" i="1" s="1"/>
  <c r="D93" i="1"/>
  <c r="C93" i="1"/>
  <c r="Z92" i="1"/>
  <c r="W92" i="1"/>
  <c r="V92" i="1"/>
  <c r="U92" i="1"/>
  <c r="X92" i="1" s="1"/>
  <c r="Y92" i="1" s="1"/>
  <c r="Q92" i="1"/>
  <c r="J92" i="1"/>
  <c r="K92" i="1" s="1"/>
  <c r="Z91" i="1"/>
  <c r="W91" i="1"/>
  <c r="V91" i="1"/>
  <c r="U91" i="1"/>
  <c r="Q91" i="1"/>
  <c r="R91" i="1" s="1"/>
  <c r="J91" i="1"/>
  <c r="Z90" i="1"/>
  <c r="W90" i="1"/>
  <c r="U90" i="1"/>
  <c r="Q90" i="1"/>
  <c r="R90" i="1" s="1"/>
  <c r="H90" i="1"/>
  <c r="J90" i="1" s="1"/>
  <c r="K90" i="1" s="1"/>
  <c r="Z89" i="1"/>
  <c r="W89" i="1"/>
  <c r="V89" i="1"/>
  <c r="U89" i="1"/>
  <c r="Q89" i="1"/>
  <c r="R89" i="1" s="1"/>
  <c r="J89" i="1"/>
  <c r="K89" i="1" s="1"/>
  <c r="Z88" i="1"/>
  <c r="W88" i="1"/>
  <c r="V88" i="1"/>
  <c r="U88" i="1"/>
  <c r="R88" i="1"/>
  <c r="Q88" i="1"/>
  <c r="J88" i="1"/>
  <c r="K88" i="1" s="1"/>
  <c r="C88" i="1"/>
  <c r="Z87" i="1"/>
  <c r="W87" i="1"/>
  <c r="V87" i="1"/>
  <c r="U87" i="1"/>
  <c r="Q87" i="1"/>
  <c r="J87" i="1"/>
  <c r="K87" i="1" s="1"/>
  <c r="Z86" i="1"/>
  <c r="W86" i="1"/>
  <c r="V86" i="1"/>
  <c r="U86" i="1"/>
  <c r="Q86" i="1"/>
  <c r="R86" i="1" s="1"/>
  <c r="J86" i="1"/>
  <c r="K86" i="1" s="1"/>
  <c r="Z85" i="1"/>
  <c r="W85" i="1"/>
  <c r="V85" i="1"/>
  <c r="U85" i="1"/>
  <c r="Q85" i="1"/>
  <c r="R85" i="1" s="1"/>
  <c r="J85" i="1"/>
  <c r="Z84" i="1"/>
  <c r="W84" i="1"/>
  <c r="V84" i="1"/>
  <c r="U84" i="1"/>
  <c r="Q84" i="1"/>
  <c r="R84" i="1" s="1"/>
  <c r="J84" i="1"/>
  <c r="K84" i="1" s="1"/>
  <c r="Z83" i="1"/>
  <c r="W83" i="1"/>
  <c r="V83" i="1"/>
  <c r="U83" i="1"/>
  <c r="Q83" i="1"/>
  <c r="R83" i="1" s="1"/>
  <c r="J83" i="1"/>
  <c r="K83" i="1" s="1"/>
  <c r="Z82" i="1"/>
  <c r="W82" i="1"/>
  <c r="V82" i="1"/>
  <c r="U82" i="1"/>
  <c r="Q82" i="1"/>
  <c r="R82" i="1" s="1"/>
  <c r="J82" i="1"/>
  <c r="K82" i="1" s="1"/>
  <c r="D82" i="1"/>
  <c r="E82" i="1" s="1"/>
  <c r="C82" i="1"/>
  <c r="Z81" i="1"/>
  <c r="W81" i="1"/>
  <c r="V81" i="1"/>
  <c r="U81" i="1"/>
  <c r="Q81" i="1"/>
  <c r="R81" i="1" s="1"/>
  <c r="J81" i="1"/>
  <c r="K81" i="1" s="1"/>
  <c r="Z80" i="1"/>
  <c r="W80" i="1"/>
  <c r="V80" i="1"/>
  <c r="U80" i="1"/>
  <c r="Q80" i="1"/>
  <c r="J80" i="1"/>
  <c r="K80" i="1" s="1"/>
  <c r="Z79" i="1"/>
  <c r="W79" i="1"/>
  <c r="V79" i="1"/>
  <c r="U79" i="1"/>
  <c r="Q79" i="1"/>
  <c r="R79" i="1" s="1"/>
  <c r="J79" i="1"/>
  <c r="K79" i="1" s="1"/>
  <c r="D79" i="1"/>
  <c r="E79" i="1" s="1"/>
  <c r="C79" i="1"/>
  <c r="Z78" i="1"/>
  <c r="W78" i="1"/>
  <c r="V78" i="1"/>
  <c r="U78" i="1"/>
  <c r="Q78" i="1"/>
  <c r="R78" i="1" s="1"/>
  <c r="J78" i="1"/>
  <c r="K78" i="1" s="1"/>
  <c r="D78" i="1"/>
  <c r="E78" i="1" s="1"/>
  <c r="Z77" i="1"/>
  <c r="W77" i="1"/>
  <c r="V77" i="1"/>
  <c r="U77" i="1"/>
  <c r="Q77" i="1"/>
  <c r="J77" i="1"/>
  <c r="K77" i="1" s="1"/>
  <c r="Z76" i="1"/>
  <c r="W76" i="1"/>
  <c r="V76" i="1"/>
  <c r="U76" i="1"/>
  <c r="X76" i="1" s="1"/>
  <c r="Q76" i="1"/>
  <c r="J76" i="1"/>
  <c r="Z75" i="1"/>
  <c r="W75" i="1"/>
  <c r="V75" i="1"/>
  <c r="U75" i="1"/>
  <c r="Q75" i="1"/>
  <c r="J75" i="1"/>
  <c r="K75" i="1" s="1"/>
  <c r="Z74" i="1"/>
  <c r="W74" i="1"/>
  <c r="V74" i="1"/>
  <c r="U74" i="1"/>
  <c r="X74" i="1" s="1"/>
  <c r="Y74" i="1" s="1"/>
  <c r="Q74" i="1"/>
  <c r="R74" i="1" s="1"/>
  <c r="J74" i="1"/>
  <c r="Z73" i="1"/>
  <c r="W73" i="1"/>
  <c r="V73" i="1"/>
  <c r="U73" i="1"/>
  <c r="Q73" i="1"/>
  <c r="R73" i="1" s="1"/>
  <c r="J73" i="1"/>
  <c r="K73" i="1" s="1"/>
  <c r="Z72" i="1"/>
  <c r="W72" i="1"/>
  <c r="V72" i="1"/>
  <c r="U72" i="1"/>
  <c r="Q72" i="1"/>
  <c r="R72" i="1" s="1"/>
  <c r="J72" i="1"/>
  <c r="K72" i="1" s="1"/>
  <c r="Z71" i="1"/>
  <c r="W71" i="1"/>
  <c r="V71" i="1"/>
  <c r="U71" i="1"/>
  <c r="J71" i="1"/>
  <c r="K71" i="1" s="1"/>
  <c r="Z70" i="1"/>
  <c r="W70" i="1"/>
  <c r="V70" i="1"/>
  <c r="U70" i="1"/>
  <c r="Q70" i="1"/>
  <c r="R70" i="1" s="1"/>
  <c r="J70" i="1"/>
  <c r="Z69" i="1"/>
  <c r="W69" i="1"/>
  <c r="V69" i="1"/>
  <c r="U69" i="1"/>
  <c r="Q69" i="1"/>
  <c r="R69" i="1" s="1"/>
  <c r="J69" i="1"/>
  <c r="K69" i="1" s="1"/>
  <c r="Z68" i="1"/>
  <c r="W68" i="1"/>
  <c r="V68" i="1"/>
  <c r="U68" i="1"/>
  <c r="Q68" i="1"/>
  <c r="R68" i="1" s="1"/>
  <c r="J68" i="1"/>
  <c r="K68" i="1" s="1"/>
  <c r="Z67" i="1"/>
  <c r="W67" i="1"/>
  <c r="V67" i="1"/>
  <c r="U67" i="1"/>
  <c r="Q67" i="1"/>
  <c r="R67" i="1" s="1"/>
  <c r="J67" i="1"/>
  <c r="K67" i="1" s="1"/>
  <c r="Z66" i="1"/>
  <c r="W66" i="1"/>
  <c r="V66" i="1"/>
  <c r="U66" i="1"/>
  <c r="X66" i="1" s="1"/>
  <c r="Y66" i="1" s="1"/>
  <c r="Q66" i="1"/>
  <c r="R66" i="1" s="1"/>
  <c r="J66" i="1"/>
  <c r="K66" i="1" s="1"/>
  <c r="Z65" i="1"/>
  <c r="W65" i="1"/>
  <c r="V65" i="1"/>
  <c r="U65" i="1"/>
  <c r="Q65" i="1"/>
  <c r="R65" i="1" s="1"/>
  <c r="J65" i="1"/>
  <c r="Z64" i="1"/>
  <c r="W64" i="1"/>
  <c r="V64" i="1"/>
  <c r="U64" i="1"/>
  <c r="J64" i="1"/>
  <c r="K64" i="1" s="1"/>
  <c r="Z63" i="1"/>
  <c r="W63" i="1"/>
  <c r="V63" i="1"/>
  <c r="U63" i="1"/>
  <c r="Q63" i="1"/>
  <c r="R63" i="1" s="1"/>
  <c r="J63" i="1"/>
  <c r="Z62" i="1"/>
  <c r="W62" i="1"/>
  <c r="V62" i="1"/>
  <c r="X62" i="1" s="1"/>
  <c r="Y62" i="1" s="1"/>
  <c r="U62" i="1"/>
  <c r="Q62" i="1"/>
  <c r="R62" i="1" s="1"/>
  <c r="J62" i="1"/>
  <c r="K62" i="1" s="1"/>
  <c r="Z61" i="1"/>
  <c r="W61" i="1"/>
  <c r="V61" i="1"/>
  <c r="U61" i="1"/>
  <c r="Q61" i="1"/>
  <c r="R61" i="1" s="1"/>
  <c r="J61" i="1"/>
  <c r="K61" i="1" s="1"/>
  <c r="Z60" i="1"/>
  <c r="W60" i="1"/>
  <c r="V60" i="1"/>
  <c r="U60" i="1"/>
  <c r="Q60" i="1"/>
  <c r="R60" i="1" s="1"/>
  <c r="J60" i="1"/>
  <c r="K60" i="1" s="1"/>
  <c r="D60" i="1"/>
  <c r="E60" i="1" s="1"/>
  <c r="C60" i="1"/>
  <c r="Z59" i="1"/>
  <c r="W59" i="1"/>
  <c r="V59" i="1"/>
  <c r="U59" i="1"/>
  <c r="Q59" i="1"/>
  <c r="R59" i="1" s="1"/>
  <c r="J59" i="1"/>
  <c r="K59" i="1" s="1"/>
  <c r="E59" i="1"/>
  <c r="D59" i="1"/>
  <c r="C59" i="1"/>
  <c r="Z58" i="1"/>
  <c r="W58" i="1"/>
  <c r="V58" i="1"/>
  <c r="U58" i="1"/>
  <c r="X58" i="1" s="1"/>
  <c r="Y58" i="1" s="1"/>
  <c r="Q58" i="1"/>
  <c r="R58" i="1" s="1"/>
  <c r="J58" i="1"/>
  <c r="K58" i="1" s="1"/>
  <c r="Z57" i="1"/>
  <c r="W57" i="1"/>
  <c r="V57" i="1"/>
  <c r="U57" i="1"/>
  <c r="Q57" i="1"/>
  <c r="R57" i="1" s="1"/>
  <c r="J57" i="1"/>
  <c r="K57" i="1" s="1"/>
  <c r="Z56" i="1"/>
  <c r="W56" i="1"/>
  <c r="V56" i="1"/>
  <c r="U56" i="1"/>
  <c r="Q56" i="1"/>
  <c r="R56" i="1" s="1"/>
  <c r="J56" i="1"/>
  <c r="K56" i="1" s="1"/>
  <c r="Z55" i="1"/>
  <c r="W55" i="1"/>
  <c r="V55" i="1"/>
  <c r="U55" i="1"/>
  <c r="Q55" i="1"/>
  <c r="R55" i="1" s="1"/>
  <c r="J55" i="1"/>
  <c r="K55" i="1" s="1"/>
  <c r="Z54" i="1"/>
  <c r="W54" i="1"/>
  <c r="V54" i="1"/>
  <c r="U54" i="1"/>
  <c r="Q54" i="1"/>
  <c r="R54" i="1" s="1"/>
  <c r="J54" i="1"/>
  <c r="K54" i="1" s="1"/>
  <c r="D54" i="1"/>
  <c r="E54" i="1" s="1"/>
  <c r="C54" i="1"/>
  <c r="Z53" i="1"/>
  <c r="W53" i="1"/>
  <c r="V53" i="1"/>
  <c r="U53" i="1"/>
  <c r="Q53" i="1"/>
  <c r="J53" i="1"/>
  <c r="K53" i="1" s="1"/>
  <c r="Z52" i="1"/>
  <c r="W52" i="1"/>
  <c r="V52" i="1"/>
  <c r="U52" i="1"/>
  <c r="Q52" i="1"/>
  <c r="R52" i="1" s="1"/>
  <c r="J52" i="1"/>
  <c r="K52" i="1" s="1"/>
  <c r="Z51" i="1"/>
  <c r="W51" i="1"/>
  <c r="V51" i="1"/>
  <c r="U51" i="1"/>
  <c r="Q51" i="1"/>
  <c r="R51" i="1" s="1"/>
  <c r="J51" i="1"/>
  <c r="K51" i="1" s="1"/>
  <c r="Z50" i="1"/>
  <c r="W50" i="1"/>
  <c r="V50" i="1"/>
  <c r="U50" i="1"/>
  <c r="X50" i="1" s="1"/>
  <c r="Y50" i="1" s="1"/>
  <c r="Q50" i="1"/>
  <c r="J50" i="1"/>
  <c r="K50" i="1" s="1"/>
  <c r="Z49" i="1"/>
  <c r="W49" i="1"/>
  <c r="V49" i="1"/>
  <c r="U49" i="1"/>
  <c r="Q49" i="1"/>
  <c r="J49" i="1"/>
  <c r="K49" i="1" s="1"/>
  <c r="Z48" i="1"/>
  <c r="W48" i="1"/>
  <c r="V48" i="1"/>
  <c r="U48" i="1"/>
  <c r="X48" i="1" s="1"/>
  <c r="Y48" i="1" s="1"/>
  <c r="Q48" i="1"/>
  <c r="R48" i="1" s="1"/>
  <c r="J48" i="1"/>
  <c r="K48" i="1" s="1"/>
  <c r="Z47" i="1"/>
  <c r="W47" i="1"/>
  <c r="V47" i="1"/>
  <c r="U47" i="1"/>
  <c r="Q47" i="1"/>
  <c r="R47" i="1" s="1"/>
  <c r="J47" i="1"/>
  <c r="K47" i="1" s="1"/>
  <c r="Z46" i="1"/>
  <c r="W46" i="1"/>
  <c r="V46" i="1"/>
  <c r="U46" i="1"/>
  <c r="X46" i="1" s="1"/>
  <c r="Y46" i="1" s="1"/>
  <c r="Q46" i="1"/>
  <c r="R46" i="1" s="1"/>
  <c r="J46" i="1"/>
  <c r="K46" i="1" s="1"/>
  <c r="Z45" i="1"/>
  <c r="W45" i="1"/>
  <c r="V45" i="1"/>
  <c r="X45" i="1" s="1"/>
  <c r="Y45" i="1" s="1"/>
  <c r="U45" i="1"/>
  <c r="Q45" i="1"/>
  <c r="R45" i="1" s="1"/>
  <c r="J45" i="1"/>
  <c r="K45" i="1" s="1"/>
  <c r="Z44" i="1"/>
  <c r="W44" i="1"/>
  <c r="V44" i="1"/>
  <c r="U44" i="1"/>
  <c r="Q44" i="1"/>
  <c r="R44" i="1" s="1"/>
  <c r="J44" i="1"/>
  <c r="K44" i="1" s="1"/>
  <c r="Z43" i="1"/>
  <c r="W43" i="1"/>
  <c r="V43" i="1"/>
  <c r="U43" i="1"/>
  <c r="Q43" i="1"/>
  <c r="J43" i="1"/>
  <c r="K43" i="1" s="1"/>
  <c r="Z42" i="1"/>
  <c r="W42" i="1"/>
  <c r="V42" i="1"/>
  <c r="U42" i="1"/>
  <c r="Q42" i="1"/>
  <c r="J42" i="1"/>
  <c r="K42" i="1" s="1"/>
  <c r="Z41" i="1"/>
  <c r="W41" i="1"/>
  <c r="V41" i="1"/>
  <c r="U41" i="1"/>
  <c r="Q41" i="1"/>
  <c r="R41" i="1" s="1"/>
  <c r="J41" i="1"/>
  <c r="K41" i="1" s="1"/>
  <c r="Z40" i="1"/>
  <c r="W40" i="1"/>
  <c r="V40" i="1"/>
  <c r="U40" i="1"/>
  <c r="Q40" i="1"/>
  <c r="R40" i="1" s="1"/>
  <c r="J40" i="1"/>
  <c r="K40" i="1" s="1"/>
  <c r="Z39" i="1"/>
  <c r="W39" i="1"/>
  <c r="V39" i="1"/>
  <c r="U39" i="1"/>
  <c r="Q39" i="1"/>
  <c r="J39" i="1"/>
  <c r="K39" i="1" s="1"/>
  <c r="Z38" i="1"/>
  <c r="W38" i="1"/>
  <c r="V38" i="1"/>
  <c r="U38" i="1"/>
  <c r="Q38" i="1"/>
  <c r="R38" i="1" s="1"/>
  <c r="J38" i="1"/>
  <c r="K38" i="1" s="1"/>
  <c r="Z37" i="1"/>
  <c r="W37" i="1"/>
  <c r="V37" i="1"/>
  <c r="U37" i="1"/>
  <c r="Q37" i="1"/>
  <c r="R37" i="1" s="1"/>
  <c r="J37" i="1"/>
  <c r="K37" i="1" s="1"/>
  <c r="D37" i="1"/>
  <c r="E37" i="1" s="1"/>
  <c r="C37" i="1"/>
  <c r="Z36" i="1"/>
  <c r="W36" i="1"/>
  <c r="V36" i="1"/>
  <c r="U36" i="1"/>
  <c r="Q36" i="1"/>
  <c r="J36" i="1"/>
  <c r="K36" i="1" s="1"/>
  <c r="Z35" i="1"/>
  <c r="W35" i="1"/>
  <c r="V35" i="1"/>
  <c r="U35" i="1"/>
  <c r="Q35" i="1"/>
  <c r="J35" i="1"/>
  <c r="K35" i="1" s="1"/>
  <c r="Z34" i="1"/>
  <c r="W34" i="1"/>
  <c r="V34" i="1"/>
  <c r="U34" i="1"/>
  <c r="Q34" i="1"/>
  <c r="J34" i="1"/>
  <c r="K34" i="1" s="1"/>
  <c r="Z33" i="1"/>
  <c r="W33" i="1"/>
  <c r="V33" i="1"/>
  <c r="U33" i="1"/>
  <c r="Q33" i="1"/>
  <c r="J33" i="1"/>
  <c r="K33" i="1" s="1"/>
  <c r="Z32" i="1"/>
  <c r="W32" i="1"/>
  <c r="V32" i="1"/>
  <c r="U32" i="1"/>
  <c r="Q32" i="1"/>
  <c r="R32" i="1" s="1"/>
  <c r="J32" i="1"/>
  <c r="K32" i="1" s="1"/>
  <c r="Z31" i="1"/>
  <c r="W31" i="1"/>
  <c r="V31" i="1"/>
  <c r="U31" i="1"/>
  <c r="Q31" i="1"/>
  <c r="R31" i="1" s="1"/>
  <c r="J31" i="1"/>
  <c r="K31" i="1" s="1"/>
  <c r="Z30" i="1"/>
  <c r="W30" i="1"/>
  <c r="V30" i="1"/>
  <c r="U30" i="1"/>
  <c r="Q30" i="1"/>
  <c r="R30" i="1" s="1"/>
  <c r="J30" i="1"/>
  <c r="K30" i="1" s="1"/>
  <c r="Z29" i="1"/>
  <c r="W29" i="1"/>
  <c r="V29" i="1"/>
  <c r="U29" i="1"/>
  <c r="Q29" i="1"/>
  <c r="J29" i="1"/>
  <c r="K29" i="1" s="1"/>
  <c r="Z28" i="1"/>
  <c r="W28" i="1"/>
  <c r="V28" i="1"/>
  <c r="U28" i="1"/>
  <c r="Q28" i="1"/>
  <c r="J28" i="1"/>
  <c r="K28" i="1" s="1"/>
  <c r="Z27" i="1"/>
  <c r="W27" i="1"/>
  <c r="V27" i="1"/>
  <c r="U27" i="1"/>
  <c r="Q27" i="1"/>
  <c r="J27" i="1"/>
  <c r="K27" i="1" s="1"/>
  <c r="D27" i="1"/>
  <c r="E27" i="1" s="1"/>
  <c r="C27" i="1"/>
  <c r="Z26" i="1"/>
  <c r="W26" i="1"/>
  <c r="V26" i="1"/>
  <c r="U26" i="1"/>
  <c r="Q26" i="1"/>
  <c r="R26" i="1" s="1"/>
  <c r="J26" i="1"/>
  <c r="K26" i="1" s="1"/>
  <c r="Z25" i="1"/>
  <c r="W25" i="1"/>
  <c r="V25" i="1"/>
  <c r="U25" i="1"/>
  <c r="Q25" i="1"/>
  <c r="R25" i="1" s="1"/>
  <c r="J25" i="1"/>
  <c r="K25" i="1" s="1"/>
  <c r="Z24" i="1"/>
  <c r="W24" i="1"/>
  <c r="V24" i="1"/>
  <c r="U24" i="1"/>
  <c r="Q24" i="1"/>
  <c r="R24" i="1" s="1"/>
  <c r="J24" i="1"/>
  <c r="K24" i="1" s="1"/>
  <c r="Z23" i="1"/>
  <c r="W23" i="1"/>
  <c r="V23" i="1"/>
  <c r="U23" i="1"/>
  <c r="Q23" i="1"/>
  <c r="R23" i="1" s="1"/>
  <c r="J23" i="1"/>
  <c r="K23" i="1" s="1"/>
  <c r="Z22" i="1"/>
  <c r="W22" i="1"/>
  <c r="Q22" i="1"/>
  <c r="R22" i="1" s="1"/>
  <c r="H22" i="1"/>
  <c r="V22" i="1" s="1"/>
  <c r="G22" i="1"/>
  <c r="U22" i="1" s="1"/>
  <c r="C22" i="1"/>
  <c r="Z21" i="1"/>
  <c r="W21" i="1"/>
  <c r="V21" i="1"/>
  <c r="U21" i="1"/>
  <c r="Q21" i="1"/>
  <c r="J21" i="1"/>
  <c r="K21" i="1" s="1"/>
  <c r="Z20" i="1"/>
  <c r="W20" i="1"/>
  <c r="V20" i="1"/>
  <c r="U20" i="1"/>
  <c r="Q20" i="1"/>
  <c r="J20" i="1"/>
  <c r="K20" i="1" s="1"/>
  <c r="Z19" i="1"/>
  <c r="W19" i="1"/>
  <c r="V19" i="1"/>
  <c r="U19" i="1"/>
  <c r="Q19" i="1"/>
  <c r="R19" i="1" s="1"/>
  <c r="J19" i="1"/>
  <c r="K19" i="1" s="1"/>
  <c r="Z18" i="1"/>
  <c r="W18" i="1"/>
  <c r="V18" i="1"/>
  <c r="U18" i="1"/>
  <c r="Q18" i="1"/>
  <c r="J18" i="1"/>
  <c r="Z17" i="1"/>
  <c r="W17" i="1"/>
  <c r="V17" i="1"/>
  <c r="U17" i="1"/>
  <c r="Q17" i="1"/>
  <c r="J17" i="1"/>
  <c r="K17" i="1" s="1"/>
  <c r="Z16" i="1"/>
  <c r="W16" i="1"/>
  <c r="V16" i="1"/>
  <c r="U16" i="1"/>
  <c r="X16" i="1" s="1"/>
  <c r="Y16" i="1" s="1"/>
  <c r="Q16" i="1"/>
  <c r="R16" i="1" s="1"/>
  <c r="J16" i="1"/>
  <c r="K16" i="1" s="1"/>
  <c r="Z15" i="1"/>
  <c r="W15" i="1"/>
  <c r="V15" i="1"/>
  <c r="U15" i="1"/>
  <c r="Q15" i="1"/>
  <c r="J15" i="1"/>
  <c r="K15" i="1" s="1"/>
  <c r="Z14" i="1"/>
  <c r="W14" i="1"/>
  <c r="V14" i="1"/>
  <c r="U14" i="1"/>
  <c r="X14" i="1" s="1"/>
  <c r="Y14" i="1" s="1"/>
  <c r="R14" i="1"/>
  <c r="J14" i="1"/>
  <c r="K14" i="1" s="1"/>
  <c r="Z13" i="1"/>
  <c r="W13" i="1"/>
  <c r="V13" i="1"/>
  <c r="U13" i="1"/>
  <c r="Q13" i="1"/>
  <c r="R13" i="1" s="1"/>
  <c r="J13" i="1"/>
  <c r="K13" i="1" s="1"/>
  <c r="Z12" i="1"/>
  <c r="W12" i="1"/>
  <c r="V12" i="1"/>
  <c r="U12" i="1"/>
  <c r="X12" i="1" s="1"/>
  <c r="Y12" i="1" s="1"/>
  <c r="Q12" i="1"/>
  <c r="R12" i="1" s="1"/>
  <c r="J12" i="1"/>
  <c r="K12" i="1" s="1"/>
  <c r="Z11" i="1"/>
  <c r="W11" i="1"/>
  <c r="V11" i="1"/>
  <c r="U11" i="1"/>
  <c r="Q11" i="1"/>
  <c r="J11" i="1"/>
  <c r="K11" i="1" s="1"/>
  <c r="Z10" i="1"/>
  <c r="W10" i="1"/>
  <c r="V10" i="1"/>
  <c r="U10" i="1"/>
  <c r="Q10" i="1"/>
  <c r="J10" i="1"/>
  <c r="K10" i="1" s="1"/>
  <c r="Z9" i="1"/>
  <c r="W9" i="1"/>
  <c r="V9" i="1"/>
  <c r="U9" i="1"/>
  <c r="R9" i="1"/>
  <c r="J9" i="1"/>
  <c r="K9" i="1" s="1"/>
  <c r="Z8" i="1"/>
  <c r="W8" i="1"/>
  <c r="V8" i="1"/>
  <c r="U8" i="1"/>
  <c r="Q8" i="1"/>
  <c r="R8" i="1" s="1"/>
  <c r="J8" i="1"/>
  <c r="K8" i="1" s="1"/>
  <c r="Z7" i="1"/>
  <c r="W7" i="1"/>
  <c r="V7" i="1"/>
  <c r="U7" i="1"/>
  <c r="Q7" i="1"/>
  <c r="J7" i="1"/>
  <c r="K7" i="1" s="1"/>
  <c r="Z6" i="1"/>
  <c r="W6" i="1"/>
  <c r="V6" i="1"/>
  <c r="U6" i="1"/>
  <c r="X6" i="1" s="1"/>
  <c r="Y6" i="1" s="1"/>
  <c r="Q6" i="1"/>
  <c r="J6" i="1"/>
  <c r="K6" i="1" s="1"/>
  <c r="D6" i="1"/>
  <c r="E6" i="1" s="1"/>
  <c r="C6" i="1"/>
  <c r="X17" i="1" l="1"/>
  <c r="Y17" i="1" s="1"/>
  <c r="X19" i="1"/>
  <c r="Y19" i="1" s="1"/>
  <c r="X21" i="1"/>
  <c r="Y21" i="1" s="1"/>
  <c r="X28" i="1"/>
  <c r="Y28" i="1" s="1"/>
  <c r="X57" i="1"/>
  <c r="Y57" i="1" s="1"/>
  <c r="X63" i="1"/>
  <c r="Y63" i="1" s="1"/>
  <c r="X80" i="1"/>
  <c r="Y80" i="1" s="1"/>
  <c r="X83" i="1"/>
  <c r="Y83" i="1" s="1"/>
  <c r="X85" i="1"/>
  <c r="Y85" i="1" s="1"/>
  <c r="X87" i="1"/>
  <c r="Y87" i="1" s="1"/>
  <c r="X27" i="1"/>
  <c r="Y27" i="1" s="1"/>
  <c r="X29" i="1"/>
  <c r="Y29" i="1" s="1"/>
  <c r="X33" i="1"/>
  <c r="Y33" i="1" s="1"/>
  <c r="X40" i="1"/>
  <c r="Y40" i="1" s="1"/>
  <c r="X42" i="1"/>
  <c r="Y42" i="1" s="1"/>
  <c r="X23" i="1"/>
  <c r="Y23" i="1" s="1"/>
  <c r="X11" i="1"/>
  <c r="Y11" i="1" s="1"/>
  <c r="X34" i="1"/>
  <c r="Y34" i="1" s="1"/>
  <c r="X41" i="1"/>
  <c r="Y41" i="1" s="1"/>
  <c r="X43" i="1"/>
  <c r="Y43" i="1" s="1"/>
  <c r="X55" i="1"/>
  <c r="Y55" i="1" s="1"/>
  <c r="X71" i="1"/>
  <c r="Y71" i="1" s="1"/>
  <c r="X73" i="1"/>
  <c r="Y73" i="1" s="1"/>
  <c r="X35" i="1"/>
  <c r="Y35" i="1" s="1"/>
  <c r="X47" i="1"/>
  <c r="Y47" i="1" s="1"/>
  <c r="X24" i="1"/>
  <c r="Y24" i="1" s="1"/>
  <c r="X38" i="1"/>
  <c r="Y38" i="1" s="1"/>
  <c r="X52" i="1"/>
  <c r="Y52" i="1" s="1"/>
  <c r="X67" i="1"/>
  <c r="Y67" i="1" s="1"/>
  <c r="X88" i="1"/>
  <c r="Y88" i="1" s="1"/>
  <c r="X22" i="1"/>
  <c r="Y22" i="1" s="1"/>
  <c r="X31" i="1"/>
  <c r="Y31" i="1" s="1"/>
  <c r="X49" i="1"/>
  <c r="Y49" i="1" s="1"/>
  <c r="X51" i="1"/>
  <c r="Y51" i="1" s="1"/>
  <c r="X53" i="1"/>
  <c r="Y53" i="1" s="1"/>
  <c r="X59" i="1"/>
  <c r="Y59" i="1" s="1"/>
  <c r="X60" i="1"/>
  <c r="Y60" i="1" s="1"/>
  <c r="X75" i="1"/>
  <c r="Y75" i="1" s="1"/>
  <c r="X77" i="1"/>
  <c r="Y77" i="1" s="1"/>
  <c r="X78" i="1"/>
  <c r="Y78" i="1" s="1"/>
  <c r="X79" i="1"/>
  <c r="Y79" i="1" s="1"/>
  <c r="X7" i="1"/>
  <c r="Y7" i="1" s="1"/>
  <c r="X9" i="1"/>
  <c r="Y9" i="1" s="1"/>
  <c r="X13" i="1"/>
  <c r="Y13" i="1" s="1"/>
  <c r="X18" i="1"/>
  <c r="Y18" i="1" s="1"/>
  <c r="X20" i="1"/>
  <c r="Y20" i="1" s="1"/>
  <c r="X30" i="1"/>
  <c r="Y30" i="1" s="1"/>
  <c r="X32" i="1"/>
  <c r="Y32" i="1" s="1"/>
  <c r="X36" i="1"/>
  <c r="Y36" i="1" s="1"/>
  <c r="X37" i="1"/>
  <c r="Y37" i="1" s="1"/>
  <c r="X44" i="1"/>
  <c r="Y44" i="1" s="1"/>
  <c r="X54" i="1"/>
  <c r="Y54" i="1" s="1"/>
  <c r="X68" i="1"/>
  <c r="Y68" i="1" s="1"/>
  <c r="X70" i="1"/>
  <c r="Y70" i="1" s="1"/>
  <c r="X89" i="1"/>
  <c r="Y89" i="1" s="1"/>
  <c r="X97" i="1"/>
  <c r="Y97" i="1" s="1"/>
  <c r="X8" i="1"/>
  <c r="Y8" i="1" s="1"/>
  <c r="X10" i="1"/>
  <c r="Y10" i="1" s="1"/>
  <c r="X15" i="1"/>
  <c r="Y15" i="1" s="1"/>
  <c r="X26" i="1"/>
  <c r="Y26" i="1" s="1"/>
  <c r="X39" i="1"/>
  <c r="Y39" i="1" s="1"/>
  <c r="X56" i="1"/>
  <c r="Y56" i="1" s="1"/>
  <c r="X61" i="1"/>
  <c r="Y61" i="1" s="1"/>
  <c r="X65" i="1"/>
  <c r="Y65" i="1" s="1"/>
  <c r="X81" i="1"/>
  <c r="Y81" i="1" s="1"/>
  <c r="X82" i="1"/>
  <c r="Y82" i="1" s="1"/>
  <c r="X86" i="1"/>
  <c r="Y86" i="1" s="1"/>
  <c r="X95" i="1"/>
  <c r="Y95" i="1" s="1"/>
  <c r="X102" i="1"/>
  <c r="Y102" i="1" s="1"/>
  <c r="X104" i="1"/>
  <c r="Y104" i="1" s="1"/>
  <c r="X118" i="1"/>
  <c r="Y118" i="1" s="1"/>
  <c r="X84" i="1"/>
  <c r="Y84" i="1" s="1"/>
  <c r="X91" i="1"/>
  <c r="Y91" i="1" s="1"/>
  <c r="X96" i="1"/>
  <c r="Y96" i="1" s="1"/>
  <c r="X101" i="1"/>
  <c r="Y101" i="1" s="1"/>
  <c r="X113" i="1"/>
  <c r="Y113" i="1" s="1"/>
  <c r="X115" i="1"/>
  <c r="Y115" i="1" s="1"/>
  <c r="X25" i="1"/>
  <c r="Y25" i="1" s="1"/>
  <c r="X64" i="1"/>
  <c r="Y64" i="1" s="1"/>
  <c r="X69" i="1"/>
  <c r="Y69" i="1" s="1"/>
  <c r="X72" i="1"/>
  <c r="Y72" i="1" s="1"/>
  <c r="X106" i="1"/>
  <c r="Y106" i="1" s="1"/>
  <c r="D22" i="1"/>
  <c r="E22" i="1" s="1"/>
  <c r="J22" i="1"/>
  <c r="K22" i="1" s="1"/>
  <c r="D88" i="1"/>
  <c r="E88" i="1" s="1"/>
  <c r="V90" i="1"/>
  <c r="X90" i="1" s="1"/>
  <c r="Y90" i="1" s="1"/>
  <c r="U103" i="1"/>
  <c r="X103" i="1" s="1"/>
  <c r="Y103" i="1" s="1"/>
</calcChain>
</file>

<file path=xl/sharedStrings.xml><?xml version="1.0" encoding="utf-8"?>
<sst xmlns="http://schemas.openxmlformats.org/spreadsheetml/2006/main" count="495" uniqueCount="297">
  <si>
    <t>العائلة</t>
  </si>
  <si>
    <t>البرنامج</t>
  </si>
  <si>
    <t>الطاقة الاستيعابية</t>
  </si>
  <si>
    <t>عدد الطلبة الكلي</t>
  </si>
  <si>
    <t>نسبة البرنامج من المجموع الكلي</t>
  </si>
  <si>
    <t>التخصصات</t>
  </si>
  <si>
    <t>الجامعات الرسمية</t>
  </si>
  <si>
    <t>الجامعات الخاصة</t>
  </si>
  <si>
    <t>المجموع الكلي لكافة الجامعات</t>
  </si>
  <si>
    <t>عدد الطلبة</t>
  </si>
  <si>
    <t>عدد الطلبة الوافدين</t>
  </si>
  <si>
    <t>التجاوز على الطاقة</t>
  </si>
  <si>
    <t>نسبة التجاوز</t>
  </si>
  <si>
    <t>الجامعات التي تطرحه</t>
  </si>
  <si>
    <t>التكرارات</t>
  </si>
  <si>
    <t>الجامعات التي تطرحة</t>
  </si>
  <si>
    <t>التكرارت</t>
  </si>
  <si>
    <t>عدد الجامعات التي تطرحه</t>
  </si>
  <si>
    <t>العلوم الطبية والصحية</t>
  </si>
  <si>
    <t>بكالوريوس</t>
  </si>
  <si>
    <t>الطب والجراحة</t>
  </si>
  <si>
    <t>الاردنية، العلوم والتكنولوجيا، اليرموك، مؤتة، الهاشمية، البلقاء/المركز</t>
  </si>
  <si>
    <t>-</t>
  </si>
  <si>
    <t>طب الاسنان</t>
  </si>
  <si>
    <t>الاردنية، والعلوم والتكنولوجيا</t>
  </si>
  <si>
    <t>الصيدلة، دكتور صيدلة</t>
  </si>
  <si>
    <t>الأردنية، اليرموك، مؤتة، العلوم والتكنولوجيا، الهاشمية</t>
  </si>
  <si>
    <t>الإسراء، البترا، فيلادلفيا، جرش، العلوم التطبيقية، عمان العربية، الزرقاء، عمان الاهلية، الزيتونة، الشرق الاوسط، جدارا، الامريكية في مادبا، العقبة للتكنولوجيا</t>
  </si>
  <si>
    <t>التمريض</t>
  </si>
  <si>
    <t xml:space="preserve">الأردنية، مؤتة، العلوم والتكنولوجيا، الهاشمية، ال البيت، الحسين بن طلال، </t>
  </si>
  <si>
    <t>الإسراء، اربد الاهلية، فيلادلفيا، جرش، العلوم التطبيقية، الزرقاء، عمان الاهلية، الزيتونة</t>
  </si>
  <si>
    <t>القبالة</t>
  </si>
  <si>
    <t>العلوم والتكنولوجيا</t>
  </si>
  <si>
    <t>تكنولوجيا الاشعة، التصوير الاشعاعي، التصوير الطبي</t>
  </si>
  <si>
    <t>العلوم والتكنولوجيا، الهاشمية، الحسين بن طلال</t>
  </si>
  <si>
    <t>الاسراء</t>
  </si>
  <si>
    <t>التحاليل الطبية، العلوم الطبية المخبرية</t>
  </si>
  <si>
    <t>الأردنية، مؤتة، العلوم والتكنولوجيا، الهاشمية، ال البيت، البلقاء/المركز-الزرقاء، الحسين بن طلال</t>
  </si>
  <si>
    <t>الزرقاء، عمان الاهلية، جدارا، الامريكية في مادبا</t>
  </si>
  <si>
    <t>التغذية والتصنيع الغذائي</t>
  </si>
  <si>
    <t>الأردنية، العلوم والتكنولوجيا، الهاشمية، البلقاء،/المركز-الحصن-الزرقاء، مؤتة</t>
  </si>
  <si>
    <t>البترا، العلوم التطبيقية، الامريكية في مادبا</t>
  </si>
  <si>
    <t>علاج طبيعي</t>
  </si>
  <si>
    <t>الاردنية، العلوم والتكنولوجيا، الهاشمية</t>
  </si>
  <si>
    <t>علاج وظيفي</t>
  </si>
  <si>
    <t>علوم السمع والنطق</t>
  </si>
  <si>
    <t>الاردنية، العلوم والتكنولوجيا</t>
  </si>
  <si>
    <t>عمان الاهلية، الزرقاء</t>
  </si>
  <si>
    <t>الاطراف الصناعية والاجهزة المساندة</t>
  </si>
  <si>
    <t>الاردنية</t>
  </si>
  <si>
    <t>الاسعاف والطوارئ</t>
  </si>
  <si>
    <t>العلوم والتكنولوجيا، اكاديمية الامير حسين</t>
  </si>
  <si>
    <t>البصريات</t>
  </si>
  <si>
    <t>عمان الاهلية</t>
  </si>
  <si>
    <t>علوم طب الاسنان المساندة، تكنولوجيا صناعة الاسنان، تقنيات الاسنان</t>
  </si>
  <si>
    <t xml:space="preserve"> لومينوس</t>
  </si>
  <si>
    <t>اخرى مثل الادارة والسياسات الصحية</t>
  </si>
  <si>
    <t>العلوم الطبيعية</t>
  </si>
  <si>
    <t>رياضيات، الإحصاء</t>
  </si>
  <si>
    <t>الأردنية، اليرموك، مؤتة، العلوم والتكنولوجيا، الهاشمية، ال البيت، البلقاء، الحسين بن طلال، الطفيلة التقنية</t>
  </si>
  <si>
    <t>الإسراء، اربد الاهلية، البترا، فيلادلفيا، جرش، العلوم التطبيقية، عمان العربية، الزرقاء، عجلون الوطنية، عمان الاهلية، الزيتونة، جدارا</t>
  </si>
  <si>
    <t>فيزياء، فيزياء تطبيقية، فيزياء مواد</t>
  </si>
  <si>
    <t xml:space="preserve">الأردنية، اليرموك، اليرموك، مؤتة، العلوم والتكنولوجيا، الهاشمية، ال البيت، البلقاء،الحسين بن طلال، الطفيلة </t>
  </si>
  <si>
    <t>الإسراء، الزرقاء</t>
  </si>
  <si>
    <t>كيمياء</t>
  </si>
  <si>
    <t>الأردنية، اليرموك، مؤتة، العلوم والتكنولوجيا، الهاشمية، ال البيت، البلقاء،الحسين بن طلال، الطفيلة التقنية</t>
  </si>
  <si>
    <t>الإسراء، البترا، جرش، العلوم التطبيقية</t>
  </si>
  <si>
    <t>علوم حياتية، احياء دقيقة، ، احياء بحرية</t>
  </si>
  <si>
    <t>الأردنية، الأردنية/ العقبة، اليرموك، مؤتة، العلوم والتكنولوجيا، الهاشمية، ال البيت، البلقاء، الحسين بن طلال، الطفيلة التقنية</t>
  </si>
  <si>
    <t xml:space="preserve"> جرش، الامريكية في مادبا</t>
  </si>
  <si>
    <t>تقنيات حيوية وهندسة وراثية، هندسة جينات</t>
  </si>
  <si>
    <t>فيلادلفيا</t>
  </si>
  <si>
    <t>الطب البيطري والزراعة وعلوم البيئة</t>
  </si>
  <si>
    <t>طب البيطري</t>
  </si>
  <si>
    <t>جيولوجيا، علوم ارض وبيئة</t>
  </si>
  <si>
    <t>الأردنية، اليرموك، الهاشمية، ال البيت</t>
  </si>
  <si>
    <t>اراضي ومياه وبيئة، بيئة ساحلية، الموارد الطبيعية في الأراضي الجافة</t>
  </si>
  <si>
    <t>الأردنية، الأردنية/ العقبة، العلوم والتكنولوجيا، الهاشمية، البلقاء</t>
  </si>
  <si>
    <t>الاقتصاد الزراعي</t>
  </si>
  <si>
    <t>الأردنية</t>
  </si>
  <si>
    <t xml:space="preserve"> جرش</t>
  </si>
  <si>
    <t>انتاج حيواني</t>
  </si>
  <si>
    <t>الاردنية، العلوم والتكنولوجيا، مؤتة</t>
  </si>
  <si>
    <t>جرش</t>
  </si>
  <si>
    <t>انتاج نباتي، وقاية النبات، الوقاية والمكافحة المتكاملة</t>
  </si>
  <si>
    <t>الأردنية، البلقاء، العلوم والتكنولوجيا، مؤتة</t>
  </si>
  <si>
    <t>بستنة ومحاصيل</t>
  </si>
  <si>
    <t>تقنيات حيوية زراعية</t>
  </si>
  <si>
    <t>البلقاء</t>
  </si>
  <si>
    <t>تنسيق مواقع الازهار</t>
  </si>
  <si>
    <t>نظم المعلومات الجغرافية والاستشعار عن بعد</t>
  </si>
  <si>
    <t>ال البيت</t>
  </si>
  <si>
    <t>العلوم الهندسية</t>
  </si>
  <si>
    <t>هندسة عمارة، هندسة معمارية</t>
  </si>
  <si>
    <t>الأردنية، اليرموك، العلوم والتكنولوجيا، الهاشمية، ال البيت، البلقاء، الألمانية الأردنية</t>
  </si>
  <si>
    <t>الإسراء، البترا، فيلادلفيا، جرش، العلوم التطبيقية، عمان العربية، الزرقاء، عمان الاهلية، الزيتونة، الشرق الاوسط، الامريكية في مادبا، العقبة للتكنولوجيا، الحسين التقنية، الخوارزمي الجامعية</t>
  </si>
  <si>
    <t>هندسة الاتصالات والالكترونيات</t>
  </si>
  <si>
    <t>اليرموك، العلوم والتكنولوجيا، البلقاء، الحسين بن طلال، الطفيلة التقنية، الألمانية الاردنية، مؤتة</t>
  </si>
  <si>
    <t>الإسراء، فيلادلفيا، العلوم التطبيقية، الاميرة سمية،عمان الاهلية، الزيتونة، جدارا</t>
  </si>
  <si>
    <t>هندسة الاوتوترنكس</t>
  </si>
  <si>
    <t>البلقاء/الهندسة التكنولوجية</t>
  </si>
  <si>
    <t>الكلية الجامعية العربية</t>
  </si>
  <si>
    <t>هندسة ميكانيكية /الالات/تكييف</t>
  </si>
  <si>
    <t>الأردنية، مؤتة، العلوم والتكنولوجيا، الهاشمية،البلقاء، الحسين بن طلال، الطفيلة التقنية، الألمانية الأردنية</t>
  </si>
  <si>
    <t>فيلادلفيا، العلوم التطبيقية، الزرقاء، الزيتونة، الامريكية في مادبا، الحسين التقنية، الخوارزمي، لومينوس</t>
  </si>
  <si>
    <t>هندسة كهربائية/قوى</t>
  </si>
  <si>
    <t>الأردنية، اليرموك، مؤتة، الهاشمية، ال البيت، البلقاء، الحسين بن طلال، الطفيلة التقنية، الألمانية الأردنية</t>
  </si>
  <si>
    <t>فيلادلفيا، العلوم التطبيقية، الاميرة سمية، الزرقاء، عمان الاهلية، الزيتونة، الحسين التقنية</t>
  </si>
  <si>
    <t>هندسة مياه وبيئة، هندسة جيولوجية</t>
  </si>
  <si>
    <t>البلقاء، الحسين، الطفيلة، الالمانية</t>
  </si>
  <si>
    <t>هندسة تعدين، هندسة المواد والمعادن</t>
  </si>
  <si>
    <t>البلقاء، الحسين، الطفيلة</t>
  </si>
  <si>
    <t>هندسة حاسوب، هندسة شبكات الحاسوب</t>
  </si>
  <si>
    <t>الأردنية، اليرموك، مؤتة، العلوم والتكنولوجيا، الهاشمية، البلقاء، الحسين بن طلال، الاالمانية، الطفيلة</t>
  </si>
  <si>
    <t>الإسراء، فيلادلفيا، العلوم التطبيقية، الاميرة سمية، عمان الاهلية،جدارا، الزيتونة</t>
  </si>
  <si>
    <t>هندسة صناعية</t>
  </si>
  <si>
    <t>الأردنية، اليرموك، مؤتة، العلوم والتكنولوجيا، الهاشمية، الألمانية الأردنية، البلقاء، الطفيلة</t>
  </si>
  <si>
    <t>العلوم التطبيقية</t>
  </si>
  <si>
    <t>هندسة طبية، هندسة حيوية</t>
  </si>
  <si>
    <t>اليرموك، العلوم والتكنولوجيا، الهاشمية، الالمانية</t>
  </si>
  <si>
    <t>هندسة مدنية/انشاءات، طرق</t>
  </si>
  <si>
    <t>الأردنية، اليرموك، مؤتة، العلوم والتكنولوجيا، الهاشمية، ال البيت، البلقاء، الحسين بن طلال، الطفيلة التقنية، الألمانية الاردنية</t>
  </si>
  <si>
    <t>الإسراء، البترا، فيلادلفيا، جرش،العلوم التطبيقية، عمان العربية ،الزرقاء، عجلون الوطنية، عمان الاهلية، الزيتونة، الشرق الاوسط، جدارا، الامريكية في مادبا، العقبة للتكنولوجيا، الحسين التقنية، الكلية الجامعية العربية، الخوارزمي</t>
  </si>
  <si>
    <t>هندسة طيران، علوم طيران</t>
  </si>
  <si>
    <t>العلوم والتكنولوجيا، ال البيت</t>
  </si>
  <si>
    <t>عمان العربية</t>
  </si>
  <si>
    <t>هندسة كيميائية</t>
  </si>
  <si>
    <t>الأردنية، العلوم والتكنولوجيا، البلقاء، الحسين بن طلال، الطفيلة التقنية، الألمانية الاردنية</t>
  </si>
  <si>
    <t>هندسة المساحة والجيومتكس</t>
  </si>
  <si>
    <t>ال البيت، البلقاء</t>
  </si>
  <si>
    <t>هندسة الميكاترونكس</t>
  </si>
  <si>
    <t>الأردنية، الهاشمية، البلقاء، الطفيلة التقنية، الألمانية الأردنية</t>
  </si>
  <si>
    <t>هندسة الطاقة، الطاقة المتجددة، تكنولوجيا الطاقة البديلة</t>
  </si>
  <si>
    <t>ال البيت، الألمانية الأردنية</t>
  </si>
  <si>
    <t xml:space="preserve"> الإسراء، فيلادلفيا، الزرقاء، الزيتونة، الشرق الاوسط، الحسين التقنية</t>
  </si>
  <si>
    <t>هندسة نووية</t>
  </si>
  <si>
    <t>تكنولوجيا المعلومات</t>
  </si>
  <si>
    <t>علم الحاسوب/علم حاسوب، متعددة، رسم حاسوبي،شبكات حاسوبية</t>
  </si>
  <si>
    <t>الأردنية، اليرموك، مؤتة، العلوم والتكنولوجيا، الهاشمية، ال البيت، البلقاء، الحسين بن طلال، الألمانية الأردنية</t>
  </si>
  <si>
    <t>الإسراء، اربد الاهلية، البترا، فيلادلفيا، جرش، العلوم التطبيقية، الاميرة سمية، الزرقاء، عجلون الوطنية، عمان الاهلية، الزيتونة، الشرق الاوسط، جدارا، العلوم الاسلامية، الامريكية في مادبا، العقبة للتكنولوجيا، الحسين التقنية، لومينوس</t>
  </si>
  <si>
    <t>تكنولوجيا المعلومات /حوسبة نقالة،  تكنولوجيا الانترنت وتطبيقاته،أمن المعلومات، تكنولوجيا معلومات الاعمال (نظم معلومات الاعمال)</t>
  </si>
  <si>
    <t>الأردنية، الهاشمية، البلقاء، الطفيلة، اليرموك، البلقاء</t>
  </si>
  <si>
    <t>الإسراء، البترا، فيلادلفيا، الاميرة سمية، عمان العربية، الزرقاء، عمان الاهلية، الزيتونة، العلوم الاسلامية، الحسين التقنية</t>
  </si>
  <si>
    <t>نظم معلومات حاسوبية</t>
  </si>
  <si>
    <t>الإسراء، اربد الاهلية، البترا، عمان العربية، الزرقاء،  الزيتونة، الشرق الاوسط</t>
  </si>
  <si>
    <t>علم البيانات، الذكاء الاصطناعي</t>
  </si>
  <si>
    <t>اربد الاهلية، البترا، الاميرة سمية، الزرقاء، عمان الاهلية، الزيتونة، الشرق الاوسط، العقبة للتكنولوجيا</t>
  </si>
  <si>
    <t>هندسة البرمجيات</t>
  </si>
  <si>
    <t>العلوم والتكنولوجيا، الهاشمية، البلقاء، الحسين بن طلال، مؤتة</t>
  </si>
  <si>
    <t xml:space="preserve">الإسراء، البترا، فيلادلفيا، العلوم التطبيقية، الاميرة سمية، عمان العربية، </t>
  </si>
  <si>
    <t>علوم الرياضة</t>
  </si>
  <si>
    <t>التربية الرياضية، التأهيل الرياضي، التربية البدنية</t>
  </si>
  <si>
    <t>الاردنية، اليرموك، مؤتة، الهاشمية، الهاشمية، ال البيت</t>
  </si>
  <si>
    <t>العلوم الادارية</t>
  </si>
  <si>
    <t>ادارة الاعمال</t>
  </si>
  <si>
    <t>الأردنية اليرموك، مؤتة،الهاشمية، ال البيت، البلقاء،الحسين بن طلال، الطفيلة التقنية، الألمانية الأردنية</t>
  </si>
  <si>
    <t>الإسراء، اربد الاهلية، البترا، العربية المفتوحة، فيلادلفيا، جرش، العلوم التطبيقية، الاميرة سمية، عمان العربية، الزرقاء، عجلون الوطنية، عمان الاهلية، الزيتونة، الشرق الاوسط، جدارا، العلوم الاسلامية، الامريكية، العقبة للتكنولوجيا</t>
  </si>
  <si>
    <t>الادارة العامة</t>
  </si>
  <si>
    <t>الأردنية، اليرموك، مؤتة</t>
  </si>
  <si>
    <t>المخاطر والتأمين</t>
  </si>
  <si>
    <t>الأردنية/ العقبة، الهاشمية، الحسين بن طلال</t>
  </si>
  <si>
    <t>الامريكية في مادبا</t>
  </si>
  <si>
    <t>ادارة مستشفيات</t>
  </si>
  <si>
    <t>ادارة المشاريع، التخطيط وادارة المشاريع</t>
  </si>
  <si>
    <t>الاعمال الالكترونية</t>
  </si>
  <si>
    <t>البترا، عمان الاهلية</t>
  </si>
  <si>
    <t>الاقتصاد، اقتصاديات المال والاعمال، اقتصاد الاعمال</t>
  </si>
  <si>
    <t>الأردنية، اليرموك، مؤتة، الهاشمية، ال البيت، البلقاء، لحسين بن طلال، الطفيلة التقنية</t>
  </si>
  <si>
    <t>الزرقاء</t>
  </si>
  <si>
    <t>تسويقـ تسويق الالكتروني</t>
  </si>
  <si>
    <t>الأردنية، اليرموك مؤتة، البلقاء، الحسين بن طلال</t>
  </si>
  <si>
    <t xml:space="preserve"> الإسراء، اربد الاهلية، البترا، فيلادلفيا، العلوم التطبيقية، الاميرة سمية، عمان العربية ، الزرقاء، عجلون الوطنية، عمان الاهلية، الزيتونة، الشرق الاوسط، جدارا، الامريكية في مادبا</t>
  </si>
  <si>
    <t>تمويل، مالية ومصرفية</t>
  </si>
  <si>
    <t>الأردنية، اليرموك، مؤتة، الهاشمية، ال البيت، البلقاء، الحسين بن طلال، الطفيلة التقنية</t>
  </si>
  <si>
    <t>الإسراء، اربد الاهلية، البترا، فيلادلفيا، جرش، العلوم التطبيقية، عمان العربية، لزرقاء، عجلون الوطنية، عمان الاهلية، الزيتونة، الشرق الاوسط، جدارا، العلوم الاسلامية، الامريكية في مادبا، العقبة للتكنولوجيا</t>
  </si>
  <si>
    <t>محاسبة</t>
  </si>
  <si>
    <t>الأردنية، اليرموك، مؤتة،الهاشمية، ال البيت،  البلقاء، الحسين، الطفيلة التقنية،الألمانية الأردنية</t>
  </si>
  <si>
    <t>الإسراء ، اربد الاهلية، البترا، العربية المفتوحة، فيلادلفيا، جرش، العلوم التطبيقية، الاميرة سمية، عمان العربية، الزرقاء،عجلون الوطنية،عمان الاهلية، الزيتونة، الشرق الاوسط، جدارا، العلوم الاسلامية، الامريكية، العقبة للتكنولوجيا</t>
  </si>
  <si>
    <t>محاسبة وقانون الاعمال</t>
  </si>
  <si>
    <t>محاسبة وقانون تجاري</t>
  </si>
  <si>
    <t>الهاشمية</t>
  </si>
  <si>
    <t>المصارف الاسلامية</t>
  </si>
  <si>
    <t>الأردنية، اليرموك</t>
  </si>
  <si>
    <t>الزرقاء، عجلون الوطنية، العلوم الاسلامية</t>
  </si>
  <si>
    <t>نظم معلومات ادارية</t>
  </si>
  <si>
    <t>الأردنية، اليرموك، مؤتة، الهاشمية، ال البيت، البلقاء، الحسين بن طلال</t>
  </si>
  <si>
    <t>الإسراء، اربد الاهلية، البترا، فيلادلفيا، العلوم التطبيقية، عمان العربية، الزرقاء، عجلون الوطنية، عمان الاهلية، الزيتونة، جدارا، العلوم الاسلامية</t>
  </si>
  <si>
    <t>موارد بشرية</t>
  </si>
  <si>
    <t>عمان العربية، جدارا، الامريكية</t>
  </si>
  <si>
    <t>ادارة الشحن والتخليص</t>
  </si>
  <si>
    <t>النقل البحري</t>
  </si>
  <si>
    <t>علوم لوجستية، التقنيات اللوجستية وسلسلة الامداد</t>
  </si>
  <si>
    <t>الالمانية</t>
  </si>
  <si>
    <t>لومينوس</t>
  </si>
  <si>
    <t>القانون والحقوق</t>
  </si>
  <si>
    <t>القانون/الحقوق</t>
  </si>
  <si>
    <t>الأردنية، اليرموك، مؤتة، ال البيت، البلقاء، الحسين بن طلال</t>
  </si>
  <si>
    <t>الإسراء، اربد الاهلية، البترا، فيلادلفيا، جرش، العلوم التطبيقية، عمان العربية، الزرقاء، عجلون الوطنية، عمان الاهلية، الزيتونة، الشرق الاوسط، جدارا، العلوم الاسلامية</t>
  </si>
  <si>
    <t>الصحافة والاعلام</t>
  </si>
  <si>
    <t>الاذاعة والتلفزيون</t>
  </si>
  <si>
    <t>اليرموك</t>
  </si>
  <si>
    <t>البترا، الزرقاء، الخوارزمي، الشرق الاوسط</t>
  </si>
  <si>
    <t xml:space="preserve">العلاقات العامة والاعلان </t>
  </si>
  <si>
    <t>البترا، العربية المفتوحة، فيلادلفيا، الزرقاء، الشرق الاوسط، جدارا</t>
  </si>
  <si>
    <t>العلوم التربوية</t>
  </si>
  <si>
    <t>الارشاد النفسي، الارشاد والصحة النفسية، الارشاد المدرسي</t>
  </si>
  <si>
    <t>الأردنية، اليرموك، مؤتة، الهاشمية، البلقاء</t>
  </si>
  <si>
    <t>اربد الاهلية، فيلادلفيا، عجلون الوطنية، جدارا، العلوم الاسلامية</t>
  </si>
  <si>
    <t>تربية خاصة، صعوبات تعلم</t>
  </si>
  <si>
    <t>الأردنية، مؤتة، الهاشمية، ال البيت،البلقاء، الحسين، الطفيلة التقنية</t>
  </si>
  <si>
    <t>اربد الاهلية، العربية المفتوحة،عمان العربية ، عجلون الوطنية،عمان الاهلية، الشرق الاوسط، جدارا، الاسلامية</t>
  </si>
  <si>
    <t>تربية طفل، رياض اطفال، رعاية طفولة مبكرة</t>
  </si>
  <si>
    <t>الأردنية، اليرموك، مؤتة، الهاشمية، ال البيت، البلقاء،الحسين بن طلال، الطفيلة التقنية</t>
  </si>
  <si>
    <t>الإسراء، البترا، الزرقاء</t>
  </si>
  <si>
    <t>تكنولوجيا التعليم</t>
  </si>
  <si>
    <t>الشرق الاوسط، جدارا</t>
  </si>
  <si>
    <t>معلم صف، تربية ابتدائية</t>
  </si>
  <si>
    <t>الأردنية، اليرموك، مؤتة، الهاشمية، ال البيت، الحسين بن طلال، الطفيلة التقنية</t>
  </si>
  <si>
    <t xml:space="preserve"> الإسراء، اربد الاهلية، البترا، جرش، الزرقاء، كلية العلوم التربوية الجامعية/ وكالة الغوث، الزيتونة، العلوم الاسلامية، العربية المفتوحة</t>
  </si>
  <si>
    <t>تربية فنية، تربية مهنية، اقتصاد منزلي</t>
  </si>
  <si>
    <t>الهاشمية، البلقاء</t>
  </si>
  <si>
    <t>علوم الشريعة</t>
  </si>
  <si>
    <t>اصول الدين</t>
  </si>
  <si>
    <t>الأردنية، اليرموك، مؤتة، ال البيت</t>
  </si>
  <si>
    <t>الزرقاء، العلوم الاسلامية</t>
  </si>
  <si>
    <t>فقه واصوله، فقه حنفي، شافعي، مالكي</t>
  </si>
  <si>
    <t>جرش، الزرقاء، العلوم الاسلامية</t>
  </si>
  <si>
    <t>شريعة، شريعة ودراسات اسلامية، دراسات اسلامية</t>
  </si>
  <si>
    <t>اليرموك،الحسين بن طلال</t>
  </si>
  <si>
    <t>جرش، العلوم التطبيقية، عمان العربية، العلوم الاسلامية</t>
  </si>
  <si>
    <t>قراءات قرانية</t>
  </si>
  <si>
    <t>العلوم الاسلامية</t>
  </si>
  <si>
    <t>الامامة والخطابة</t>
  </si>
  <si>
    <t>الاردنية، ال البيت، البلقاء</t>
  </si>
  <si>
    <t>الاداب</t>
  </si>
  <si>
    <t>اللغة العربية وادابها</t>
  </si>
  <si>
    <t>الأردنية، الأردنية/ العقبة، اليرموك، مؤتة، الهاشمية، ال البيت، البلقاء، الحسين بن طلال، الطفيلة التقنية</t>
  </si>
  <si>
    <t>الإسراء، اربد الاهلية، البترا، فيلادلفيا، جرش، الزرقاء، عجلون الوطنية، كلية العلوم التربوية الجامعية، الزيتونة، جدارا، العلوم الاسلامية</t>
  </si>
  <si>
    <t>تاريخ، تاريخ وحضارة</t>
  </si>
  <si>
    <t>الأردنية، اليرموك، مؤتة، ال البيت، الحسين بن طلال</t>
  </si>
  <si>
    <t>العلوم الإسلامية</t>
  </si>
  <si>
    <t>جغرافيا</t>
  </si>
  <si>
    <t>الأردنية، اليرموك، مؤتة، الحسين بن طلال</t>
  </si>
  <si>
    <t xml:space="preserve"> كلية العلوم التربوية الجامعية/ وكالة الغوث</t>
  </si>
  <si>
    <t>علوم سياسية، علاقات دولية</t>
  </si>
  <si>
    <t>الأردنية، اليرموك، مؤتة، الهاشمية، ال البيت، الحسين بن طلال</t>
  </si>
  <si>
    <t>العلوم التطبيقية، جدارا</t>
  </si>
  <si>
    <t>مكتبات ومعلومات</t>
  </si>
  <si>
    <t>الأردنية، البلقاء، الحسين بن طلال</t>
  </si>
  <si>
    <t>فلسفة</t>
  </si>
  <si>
    <t>العلوم الاجتماعية والانسانية</t>
  </si>
  <si>
    <t>الانثروبولوجيا</t>
  </si>
  <si>
    <t>الانحراف والجريمة</t>
  </si>
  <si>
    <t>علم اجتماع، خدمة اجتماعية، عمل اجتماع</t>
  </si>
  <si>
    <t>الأردنية، اليرموك، مؤتة، البلقاء</t>
  </si>
  <si>
    <t>التنمية، دراسات في التنمية</t>
  </si>
  <si>
    <t>علم نفس</t>
  </si>
  <si>
    <t>الأردنية، البلقاء</t>
  </si>
  <si>
    <t>الإسراء، عمان الاهلية</t>
  </si>
  <si>
    <t>اللغات الاجنبية</t>
  </si>
  <si>
    <t>اللغة الانجليزية وادابها، الادب والدراسات الثقافية باللغة الانجليزية</t>
  </si>
  <si>
    <t>الأردنية، اليرموك، مؤتة، العلوم والتكنولوجيا، الهاشمية، ال البيت، البلقاء، الحسين بن طلال، الطفيلة التقنية، الألمانية الأردنية</t>
  </si>
  <si>
    <t>الإسراء، اربد الاهلية، البترا، العربية المفتوحة، فيلادلفيا، جرش، العلوم التطبيقية، عمان العربية،الزرقاء، عجلون الوطنية، كلية العلوم التربوية الجامعية/ وكالة الغوث، عمان الاهلية، الزيتونة، الشرق الاوسط، جدارا، العلوم الاسلامية، الامريكية في مادبا</t>
  </si>
  <si>
    <t>لغات اوروبية(اسباني، الالماني، ايطالي،....)</t>
  </si>
  <si>
    <t>الأردنية، ال البيت، الحسين بن طلال،الألمانية الاردنية</t>
  </si>
  <si>
    <t>اللغة الفرنسية وادابها</t>
  </si>
  <si>
    <t>الأردنية، الأردنية/ العقبة، ليرموك، مؤتة، ال البيت، الحسين بن طلال</t>
  </si>
  <si>
    <t>البترا، الزيتونة</t>
  </si>
  <si>
    <t>اللغات الاسيوية (كوري، تركي، روسي،صيني...)</t>
  </si>
  <si>
    <t>الاردنية، اليرموك</t>
  </si>
  <si>
    <t>اللغات السامية والشرقية (فارسي، عبري</t>
  </si>
  <si>
    <t>الفنون والتصميم</t>
  </si>
  <si>
    <t>التصميم الجرافيك، الرسوم المتحركة</t>
  </si>
  <si>
    <t>البترا، فيلادلفيا، العلوم التطبيقية، عمان العربية ، الزرقاء، عمان الاهلية، الزيتونة، الشرق الاوسط، جدارا، الامريكية في مادبا، الخوارزمي، العربية المفتوحة</t>
  </si>
  <si>
    <t>التصميم الداخلي</t>
  </si>
  <si>
    <t>البترا، فيلادلفيا، العلوم التطبيقية، الزرقاء، عمان الاهلية، الشرق الاوسط،العلوم الاسلامية، الامريكية في مادبا، الخوارزمي</t>
  </si>
  <si>
    <t>الفنون والتصميم، فنون بصرية، التصميم والتواصل البصري، التصميم السينمائي، فنون تطبيقية</t>
  </si>
  <si>
    <t>الأردنية، اليرموك، العلوم والتكنولوجيا، الألمانية الاردنية، البلقاء</t>
  </si>
  <si>
    <t xml:space="preserve"> عمان الاهلية، الامريكية</t>
  </si>
  <si>
    <t>الدراما، صناعة الأفلام</t>
  </si>
  <si>
    <t>الموسيقا</t>
  </si>
  <si>
    <t>اكاديمية الموسيقا</t>
  </si>
  <si>
    <t>الحماية المدنية</t>
  </si>
  <si>
    <t>ادارة الكوراث</t>
  </si>
  <si>
    <t>البلقاء/اكاديمية الأمير حسين</t>
  </si>
  <si>
    <t>هندسة الإطفاء والسلامة</t>
  </si>
  <si>
    <t>الاثار والسياحة</t>
  </si>
  <si>
    <t xml:space="preserve">بكالوريوس
</t>
  </si>
  <si>
    <t>الادارة السياحية</t>
  </si>
  <si>
    <t>الأردنية، الأردنية/ العقبة، اليرموك، الهاشمية، البلقاء، الحسين بن طلال</t>
  </si>
  <si>
    <t>اربد الاهلية، عجلون الوطنية، الزيتونة، الشرق الاوسط، كلية عمون الجامعية التطبيقية</t>
  </si>
  <si>
    <t>الادارة الفندقية</t>
  </si>
  <si>
    <t>الأردنية/ العقبة، اليرموك، الهاشمية، البلقاء، الحسين بن طلال</t>
  </si>
  <si>
    <t>كلية عمون الجامعية التطبيقية، لومينوس</t>
  </si>
  <si>
    <t>الاثار، الارشاد السياحي، صيانة المصادر التراثية، ادارة الموارد التراثية</t>
  </si>
  <si>
    <t xml:space="preserve">الأردنية، اليرموك، مؤتة، الهاشمية، الحسين بن طلال
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</si>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</sst>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113">
    <xf numFmtId="0" fontId="0" fillId="0" borderId="0" xfId="0"/>
    <xf numFmtId="0" fontId="3" fillId="0" borderId="0" xfId="1" applyFont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textRotation="90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3" borderId="9" xfId="1" applyFont="1" applyFill="1" applyBorder="1" applyAlignment="1">
      <alignment horizontal="center" vertical="center" wrapText="1"/>
    </xf>
    <xf numFmtId="0" fontId="3" fillId="3" borderId="3" xfId="1" applyNumberFormat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13" xfId="1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2" borderId="16" xfId="1" applyFont="1" applyFill="1" applyBorder="1" applyAlignment="1">
      <alignment horizontal="center" vertical="center" wrapText="1"/>
    </xf>
    <xf numFmtId="0" fontId="3" fillId="2" borderId="17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3" borderId="17" xfId="1" applyNumberFormat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textRotation="90" wrapText="1"/>
    </xf>
    <xf numFmtId="0" fontId="3" fillId="5" borderId="5" xfId="1" applyFont="1" applyFill="1" applyBorder="1" applyAlignment="1">
      <alignment horizontal="center" vertical="center" textRotation="90" wrapText="1"/>
    </xf>
    <xf numFmtId="0" fontId="3" fillId="5" borderId="6" xfId="1" applyFont="1" applyFill="1" applyBorder="1" applyAlignment="1">
      <alignment horizontal="center" vertical="center" textRotation="90" wrapText="1"/>
    </xf>
    <xf numFmtId="9" fontId="3" fillId="5" borderId="6" xfId="2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 wrapText="1"/>
    </xf>
    <xf numFmtId="0" fontId="3" fillId="3" borderId="8" xfId="1" applyNumberFormat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9" fontId="3" fillId="3" borderId="1" xfId="2" applyFont="1" applyFill="1" applyBorder="1" applyAlignment="1">
      <alignment horizontal="center" vertical="center" wrapText="1"/>
    </xf>
    <xf numFmtId="0" fontId="3" fillId="3" borderId="1" xfId="2" applyNumberFormat="1" applyFont="1" applyFill="1" applyBorder="1" applyAlignment="1">
      <alignment horizontal="center" vertical="center" wrapText="1"/>
    </xf>
    <xf numFmtId="0" fontId="3" fillId="3" borderId="21" xfId="1" applyNumberFormat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3" borderId="26" xfId="1" applyFont="1" applyFill="1" applyBorder="1" applyAlignment="1">
      <alignment horizontal="center" vertical="center" wrapText="1"/>
    </xf>
    <xf numFmtId="0" fontId="3" fillId="3" borderId="25" xfId="1" applyNumberFormat="1" applyFont="1" applyFill="1" applyBorder="1" applyAlignment="1">
      <alignment horizontal="center" vertical="center" wrapText="1"/>
    </xf>
    <xf numFmtId="0" fontId="3" fillId="2" borderId="26" xfId="1" applyFont="1" applyFill="1" applyBorder="1" applyAlignment="1">
      <alignment horizontal="center" vertical="center" wrapText="1"/>
    </xf>
    <xf numFmtId="0" fontId="3" fillId="5" borderId="24" xfId="1" applyFont="1" applyFill="1" applyBorder="1" applyAlignment="1">
      <alignment horizontal="center" vertical="center" wrapText="1"/>
    </xf>
    <xf numFmtId="0" fontId="3" fillId="5" borderId="6" xfId="1" applyFont="1" applyFill="1" applyBorder="1" applyAlignment="1">
      <alignment horizontal="center" vertical="center" wrapText="1"/>
    </xf>
    <xf numFmtId="0" fontId="3" fillId="3" borderId="28" xfId="1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textRotation="90" wrapText="1"/>
    </xf>
    <xf numFmtId="9" fontId="3" fillId="0" borderId="0" xfId="2" applyFont="1" applyAlignment="1">
      <alignment horizontal="center" vertical="center" wrapText="1"/>
    </xf>
    <xf numFmtId="0" fontId="3" fillId="5" borderId="18" xfId="1" applyFont="1" applyFill="1" applyBorder="1" applyAlignment="1">
      <alignment horizontal="center" vertical="center" textRotation="90" wrapText="1"/>
    </xf>
    <xf numFmtId="0" fontId="3" fillId="5" borderId="19" xfId="1" applyFont="1" applyFill="1" applyBorder="1" applyAlignment="1">
      <alignment horizontal="center" vertical="center" textRotation="90" wrapText="1"/>
    </xf>
    <xf numFmtId="9" fontId="3" fillId="5" borderId="19" xfId="2" applyFont="1" applyFill="1" applyBorder="1" applyAlignment="1">
      <alignment horizontal="center" vertical="center" wrapText="1"/>
    </xf>
    <xf numFmtId="0" fontId="3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3" borderId="1" xfId="1" applyFont="1" applyFill="1" applyBorder="1" applyAlignment="1">
      <alignment horizontal="center" vertical="center" textRotation="90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6" xfId="2" applyNumberFormat="1" applyFont="1" applyFill="1" applyBorder="1" applyAlignment="1">
      <alignment horizontal="center" vertical="center" wrapText="1"/>
    </xf>
    <xf numFmtId="9" fontId="3" fillId="2" borderId="6" xfId="2" applyFont="1" applyFill="1" applyBorder="1" applyAlignment="1">
      <alignment horizontal="center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3" fillId="3" borderId="6" xfId="2" applyNumberFormat="1" applyFont="1" applyFill="1" applyBorder="1" applyAlignment="1">
      <alignment horizontal="center" vertical="center" wrapText="1"/>
    </xf>
    <xf numFmtId="9" fontId="3" fillId="3" borderId="6" xfId="2" applyFont="1" applyFill="1" applyBorder="1" applyAlignment="1">
      <alignment horizontal="center" vertical="center" wrapText="1"/>
    </xf>
    <xf numFmtId="0" fontId="3" fillId="4" borderId="6" xfId="2" applyNumberFormat="1" applyFont="1" applyFill="1" applyBorder="1" applyAlignment="1">
      <alignment horizontal="center" vertical="center" wrapText="1"/>
    </xf>
    <xf numFmtId="9" fontId="3" fillId="4" borderId="6" xfId="3" applyFont="1" applyFill="1" applyBorder="1" applyAlignment="1">
      <alignment horizontal="center" vertical="center" wrapText="1"/>
    </xf>
    <xf numFmtId="0" fontId="3" fillId="4" borderId="6" xfId="3" applyNumberFormat="1" applyFont="1" applyFill="1" applyBorder="1" applyAlignment="1">
      <alignment horizontal="center" vertical="center" wrapText="1"/>
    </xf>
    <xf numFmtId="0" fontId="3" fillId="5" borderId="11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3" borderId="11" xfId="1" applyFont="1" applyFill="1" applyBorder="1" applyAlignment="1">
      <alignment horizontal="center" vertical="center" wrapText="1"/>
    </xf>
    <xf numFmtId="0" fontId="3" fillId="5" borderId="15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9" fontId="3" fillId="3" borderId="15" xfId="2" applyFont="1" applyFill="1" applyBorder="1" applyAlignment="1">
      <alignment horizontal="center" vertical="center" wrapText="1"/>
    </xf>
    <xf numFmtId="0" fontId="3" fillId="3" borderId="15" xfId="2" applyNumberFormat="1" applyFont="1" applyFill="1" applyBorder="1" applyAlignment="1">
      <alignment horizontal="center" vertical="center" wrapText="1"/>
    </xf>
    <xf numFmtId="0" fontId="3" fillId="3" borderId="15" xfId="2" applyNumberFormat="1" applyFont="1" applyFill="1" applyBorder="1" applyAlignment="1">
      <alignment horizontal="center" vertical="center" wrapText="1" readingOrder="2"/>
    </xf>
    <xf numFmtId="0" fontId="0" fillId="5" borderId="0" xfId="0" applyFill="1" applyAlignment="1">
      <alignment horizontal="center" vertical="center"/>
    </xf>
    <xf numFmtId="9" fontId="3" fillId="3" borderId="11" xfId="2" applyFont="1" applyFill="1" applyBorder="1" applyAlignment="1">
      <alignment horizontal="center" vertical="center" wrapText="1"/>
    </xf>
    <xf numFmtId="0" fontId="3" fillId="3" borderId="11" xfId="2" applyNumberFormat="1" applyFont="1" applyFill="1" applyBorder="1" applyAlignment="1">
      <alignment horizontal="center" vertical="center" wrapText="1"/>
    </xf>
    <xf numFmtId="0" fontId="3" fillId="5" borderId="19" xfId="1" applyFont="1" applyFill="1" applyBorder="1" applyAlignment="1">
      <alignment horizontal="center" vertical="center" wrapText="1"/>
    </xf>
    <xf numFmtId="0" fontId="3" fillId="2" borderId="19" xfId="1" applyFont="1" applyFill="1" applyBorder="1" applyAlignment="1">
      <alignment horizontal="center" vertical="center" wrapText="1"/>
    </xf>
    <xf numFmtId="0" fontId="3" fillId="3" borderId="19" xfId="1" applyFont="1" applyFill="1" applyBorder="1" applyAlignment="1">
      <alignment horizontal="center" vertical="center" wrapText="1"/>
    </xf>
    <xf numFmtId="0" fontId="3" fillId="3" borderId="19" xfId="2" applyNumberFormat="1" applyFont="1" applyFill="1" applyBorder="1" applyAlignment="1">
      <alignment horizontal="center" vertical="center" wrapText="1"/>
    </xf>
    <xf numFmtId="9" fontId="3" fillId="3" borderId="22" xfId="2" applyFont="1" applyFill="1" applyBorder="1" applyAlignment="1">
      <alignment horizontal="center" vertical="center" wrapText="1"/>
    </xf>
    <xf numFmtId="0" fontId="3" fillId="3" borderId="22" xfId="2" applyNumberFormat="1" applyFont="1" applyFill="1" applyBorder="1" applyAlignment="1">
      <alignment horizontal="center" vertical="center" wrapText="1"/>
    </xf>
    <xf numFmtId="0" fontId="3" fillId="2" borderId="24" xfId="1" applyFont="1" applyFill="1" applyBorder="1" applyAlignment="1">
      <alignment horizontal="center" vertical="center" wrapText="1"/>
    </xf>
    <xf numFmtId="0" fontId="3" fillId="3" borderId="24" xfId="1" applyFont="1" applyFill="1" applyBorder="1" applyAlignment="1">
      <alignment horizontal="center" vertical="center" wrapText="1"/>
    </xf>
    <xf numFmtId="0" fontId="3" fillId="6" borderId="0" xfId="1" applyFont="1" applyFill="1" applyAlignment="1">
      <alignment horizontal="center" vertical="center" wrapText="1"/>
    </xf>
    <xf numFmtId="9" fontId="3" fillId="3" borderId="24" xfId="2" applyFont="1" applyFill="1" applyBorder="1" applyAlignment="1">
      <alignment horizontal="center" vertical="center" wrapText="1"/>
    </xf>
    <xf numFmtId="0" fontId="3" fillId="3" borderId="24" xfId="2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textRotation="90" wrapText="1"/>
    </xf>
    <xf numFmtId="0" fontId="3" fillId="2" borderId="2" xfId="1" applyFont="1" applyFill="1" applyBorder="1" applyAlignment="1">
      <alignment horizontal="center" vertical="center" textRotation="90" wrapText="1"/>
    </xf>
    <xf numFmtId="9" fontId="3" fillId="2" borderId="1" xfId="2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textRotation="90" wrapText="1"/>
    </xf>
    <xf numFmtId="0" fontId="3" fillId="5" borderId="5" xfId="1" applyFont="1" applyFill="1" applyBorder="1" applyAlignment="1">
      <alignment horizontal="center" vertical="center" textRotation="90" wrapText="1"/>
    </xf>
    <xf numFmtId="0" fontId="3" fillId="5" borderId="2" xfId="1" applyFont="1" applyFill="1" applyBorder="1" applyAlignment="1">
      <alignment horizontal="center" vertical="center" textRotation="90" wrapText="1"/>
    </xf>
    <xf numFmtId="0" fontId="3" fillId="5" borderId="10" xfId="1" applyFont="1" applyFill="1" applyBorder="1" applyAlignment="1">
      <alignment horizontal="center" vertical="center" textRotation="90" wrapText="1"/>
    </xf>
    <xf numFmtId="0" fontId="3" fillId="5" borderId="6" xfId="1" applyFont="1" applyFill="1" applyBorder="1" applyAlignment="1">
      <alignment horizontal="center" vertical="center" textRotation="90" wrapText="1"/>
    </xf>
    <xf numFmtId="0" fontId="3" fillId="5" borderId="11" xfId="1" applyFont="1" applyFill="1" applyBorder="1" applyAlignment="1">
      <alignment horizontal="center" vertical="center" textRotation="90" wrapText="1"/>
    </xf>
    <xf numFmtId="9" fontId="3" fillId="5" borderId="6" xfId="2" applyFont="1" applyFill="1" applyBorder="1" applyAlignment="1">
      <alignment horizontal="center" vertical="center" wrapText="1"/>
    </xf>
    <xf numFmtId="9" fontId="3" fillId="5" borderId="1" xfId="2" applyFont="1" applyFill="1" applyBorder="1" applyAlignment="1">
      <alignment horizontal="center" vertical="center" wrapText="1"/>
    </xf>
    <xf numFmtId="9" fontId="3" fillId="5" borderId="11" xfId="2" applyFont="1" applyFill="1" applyBorder="1" applyAlignment="1">
      <alignment horizontal="center" vertical="center" wrapText="1"/>
    </xf>
    <xf numFmtId="0" fontId="3" fillId="5" borderId="14" xfId="1" applyFont="1" applyFill="1" applyBorder="1" applyAlignment="1">
      <alignment horizontal="center" vertical="center" textRotation="90" wrapText="1"/>
    </xf>
    <xf numFmtId="0" fontId="3" fillId="5" borderId="15" xfId="1" applyFont="1" applyFill="1" applyBorder="1" applyAlignment="1">
      <alignment horizontal="center" vertical="center" textRotation="90" wrapText="1"/>
    </xf>
    <xf numFmtId="9" fontId="3" fillId="5" borderId="15" xfId="2" applyFont="1" applyFill="1" applyBorder="1" applyAlignment="1">
      <alignment horizontal="center" vertical="center" wrapText="1"/>
    </xf>
    <xf numFmtId="0" fontId="3" fillId="5" borderId="23" xfId="1" applyFont="1" applyFill="1" applyBorder="1" applyAlignment="1">
      <alignment horizontal="center" vertical="center" textRotation="90" wrapText="1"/>
    </xf>
    <xf numFmtId="0" fontId="3" fillId="5" borderId="24" xfId="1" applyFont="1" applyFill="1" applyBorder="1" applyAlignment="1">
      <alignment horizontal="center" vertical="center" textRotation="90" wrapText="1"/>
    </xf>
    <xf numFmtId="9" fontId="3" fillId="5" borderId="24" xfId="2" applyFont="1" applyFill="1" applyBorder="1" applyAlignment="1">
      <alignment horizontal="center" vertical="center" wrapText="1"/>
    </xf>
    <xf numFmtId="0" fontId="3" fillId="5" borderId="27" xfId="1" applyFont="1" applyFill="1" applyBorder="1" applyAlignment="1">
      <alignment horizontal="center" vertical="center" textRotation="90" wrapText="1"/>
    </xf>
    <xf numFmtId="0" fontId="3" fillId="5" borderId="22" xfId="1" applyFont="1" applyFill="1" applyBorder="1" applyAlignment="1">
      <alignment horizontal="center" vertical="center" textRotation="90" wrapText="1"/>
    </xf>
    <xf numFmtId="0" fontId="3" fillId="5" borderId="22" xfId="1" applyFont="1" applyFill="1" applyBorder="1" applyAlignment="1">
      <alignment horizontal="center" vertical="center" wrapText="1"/>
    </xf>
    <xf numFmtId="0" fontId="3" fillId="5" borderId="24" xfId="1" applyFont="1" applyFill="1" applyBorder="1" applyAlignment="1">
      <alignment horizontal="center" vertical="center" wrapText="1"/>
    </xf>
    <xf numFmtId="0" fontId="3" fillId="5" borderId="6" xfId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4"/>
    <cellStyle name="Normal 3" xfId="5"/>
    <cellStyle name="Normal 4" xfId="6"/>
    <cellStyle name="Percent 2" xfId="2"/>
    <cellStyle name="Percent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1291477</xdr:colOff>
      <xdr:row>2</xdr:row>
      <xdr:rowOff>880783</xdr:rowOff>
    </xdr:to>
    <xdr:pic>
      <xdr:nvPicPr>
        <xdr:cNvPr id="2" name="Picture 1" descr="الوصف: E:\شغل الهيئة\HEAC LOGO\HEAC LOGO_Final_Outline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233293623" y="0"/>
          <a:ext cx="2758327" cy="1261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19"/>
  <sheetViews>
    <sheetView rightToLeft="1" tabSelected="1" topLeftCell="K1" zoomScaleNormal="100" zoomScaleSheetLayoutView="100" workbookViewId="0">
      <selection activeCell="A96" sqref="A96"/>
    </sheetView>
  </sheetViews>
  <sheetFormatPr defaultRowHeight="14.25" x14ac:dyDescent="0.2"/>
  <cols>
    <col min="1" max="1" width="19.25" style="44" customWidth="1"/>
    <col min="2" max="2" width="4.875" style="44" hidden="1" customWidth="1"/>
    <col min="3" max="3" width="8.625" style="44" hidden="1" customWidth="1"/>
    <col min="4" max="4" width="6" style="44" hidden="1" customWidth="1"/>
    <col min="5" max="5" width="9.25" style="44" hidden="1" customWidth="1"/>
    <col min="6" max="6" width="24.125" style="44" customWidth="1"/>
    <col min="7" max="7" width="10.625" style="44" customWidth="1"/>
    <col min="8" max="9" width="8.375" style="44" customWidth="1"/>
    <col min="10" max="10" width="7" style="44" customWidth="1"/>
    <col min="11" max="11" width="8.625" style="44" customWidth="1"/>
    <col min="12" max="12" width="14.75" style="44" customWidth="1"/>
    <col min="13" max="13" width="5.25" style="44" customWidth="1"/>
    <col min="14" max="14" width="9" style="44" customWidth="1"/>
    <col min="15" max="16" width="7.25" style="44" customWidth="1"/>
    <col min="17" max="17" width="7.375" style="44" customWidth="1"/>
    <col min="18" max="18" width="8.75" style="44" customWidth="1"/>
    <col min="19" max="19" width="22.75" style="44" customWidth="1"/>
    <col min="20" max="20" width="5.125" style="44" customWidth="1"/>
    <col min="21" max="21" width="10" style="44" customWidth="1"/>
    <col min="22" max="22" width="8.875" style="44" customWidth="1"/>
    <col min="23" max="23" width="10.375" style="44" bestFit="1" customWidth="1"/>
    <col min="24" max="24" width="8.375" style="44" customWidth="1"/>
    <col min="25" max="25" width="10.125" style="44" customWidth="1"/>
    <col min="26" max="26" width="11.125" style="44" customWidth="1"/>
    <col min="27" max="16384" width="9" style="44"/>
  </cols>
  <sheetData>
    <row r="2" spans="1:26" ht="15.75" x14ac:dyDescent="0.2">
      <c r="A2" s="1"/>
      <c r="B2" s="38"/>
      <c r="C2" s="38"/>
      <c r="D2" s="38"/>
      <c r="E2" s="3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43"/>
      <c r="U2" s="43"/>
      <c r="V2" s="43"/>
      <c r="W2" s="43"/>
      <c r="X2" s="43"/>
      <c r="Y2" s="43"/>
      <c r="Z2" s="43"/>
    </row>
    <row r="3" spans="1:26" ht="96.75" customHeight="1" x14ac:dyDescent="0.2">
      <c r="A3" s="1"/>
      <c r="B3" s="38"/>
      <c r="C3" s="38"/>
      <c r="D3" s="38"/>
      <c r="E3" s="3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43"/>
      <c r="U3" s="43"/>
      <c r="V3" s="43"/>
      <c r="W3" s="43"/>
      <c r="X3" s="43"/>
      <c r="Y3" s="43"/>
      <c r="Z3" s="43"/>
    </row>
    <row r="4" spans="1:26" ht="15.75" customHeight="1" x14ac:dyDescent="0.2">
      <c r="A4" s="80" t="s">
        <v>0</v>
      </c>
      <c r="B4" s="90" t="s">
        <v>1</v>
      </c>
      <c r="C4" s="91" t="s">
        <v>2</v>
      </c>
      <c r="D4" s="90" t="s">
        <v>3</v>
      </c>
      <c r="E4" s="92" t="s">
        <v>4</v>
      </c>
      <c r="F4" s="80" t="s">
        <v>5</v>
      </c>
      <c r="G4" s="81" t="s">
        <v>6</v>
      </c>
      <c r="H4" s="82"/>
      <c r="I4" s="82"/>
      <c r="J4" s="82"/>
      <c r="K4" s="82"/>
      <c r="L4" s="82"/>
      <c r="M4" s="83"/>
      <c r="N4" s="84" t="s">
        <v>7</v>
      </c>
      <c r="O4" s="85"/>
      <c r="P4" s="85"/>
      <c r="Q4" s="85"/>
      <c r="R4" s="85"/>
      <c r="S4" s="85"/>
      <c r="T4" s="86"/>
      <c r="U4" s="87" t="s">
        <v>8</v>
      </c>
      <c r="V4" s="88"/>
      <c r="W4" s="88"/>
      <c r="X4" s="88"/>
      <c r="Y4" s="88"/>
      <c r="Z4" s="89"/>
    </row>
    <row r="5" spans="1:26" ht="47.25" x14ac:dyDescent="0.2">
      <c r="A5" s="80"/>
      <c r="B5" s="90"/>
      <c r="C5" s="91"/>
      <c r="D5" s="90"/>
      <c r="E5" s="92"/>
      <c r="F5" s="80"/>
      <c r="G5" s="3" t="s">
        <v>2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2" t="s">
        <v>14</v>
      </c>
      <c r="N5" s="27" t="s">
        <v>2</v>
      </c>
      <c r="O5" s="27" t="s">
        <v>9</v>
      </c>
      <c r="P5" s="27" t="s">
        <v>10</v>
      </c>
      <c r="Q5" s="27" t="s">
        <v>11</v>
      </c>
      <c r="R5" s="27" t="s">
        <v>12</v>
      </c>
      <c r="S5" s="27" t="s">
        <v>15</v>
      </c>
      <c r="T5" s="45" t="s">
        <v>16</v>
      </c>
      <c r="U5" s="46" t="s">
        <v>2</v>
      </c>
      <c r="V5" s="46" t="s">
        <v>9</v>
      </c>
      <c r="W5" s="46" t="s">
        <v>10</v>
      </c>
      <c r="X5" s="46" t="s">
        <v>11</v>
      </c>
      <c r="Y5" s="46" t="s">
        <v>12</v>
      </c>
      <c r="Z5" s="47" t="s">
        <v>17</v>
      </c>
    </row>
    <row r="6" spans="1:26" ht="78.75" hidden="1" x14ac:dyDescent="0.2">
      <c r="A6" s="24" t="s">
        <v>18</v>
      </c>
      <c r="B6" s="93" t="s">
        <v>19</v>
      </c>
      <c r="C6" s="94">
        <f>SUM(G6:G21)</f>
        <v>31076</v>
      </c>
      <c r="D6" s="97">
        <f>SUM(H6:H21)</f>
        <v>41084</v>
      </c>
      <c r="E6" s="99" t="e">
        <f>D6/#REF!</f>
        <v>#REF!</v>
      </c>
      <c r="F6" s="36" t="s">
        <v>20</v>
      </c>
      <c r="G6" s="48">
        <v>8240</v>
      </c>
      <c r="H6" s="48">
        <v>13876</v>
      </c>
      <c r="I6" s="48" t="s">
        <v>296</v>
      </c>
      <c r="J6" s="49">
        <f>G6-H6</f>
        <v>-5636</v>
      </c>
      <c r="K6" s="50">
        <f>J6/G6</f>
        <v>-0.68398058252427185</v>
      </c>
      <c r="L6" s="4" t="s">
        <v>21</v>
      </c>
      <c r="M6" s="5">
        <v>6</v>
      </c>
      <c r="N6" s="51">
        <v>0</v>
      </c>
      <c r="O6" s="51">
        <v>0</v>
      </c>
      <c r="P6" s="51">
        <v>0</v>
      </c>
      <c r="Q6" s="52">
        <f>N6-O6</f>
        <v>0</v>
      </c>
      <c r="R6" s="53">
        <v>0</v>
      </c>
      <c r="S6" s="53" t="s">
        <v>22</v>
      </c>
      <c r="T6" s="52">
        <v>0</v>
      </c>
      <c r="U6" s="54">
        <f>G6+N6</f>
        <v>8240</v>
      </c>
      <c r="V6" s="54">
        <f>H6+O6</f>
        <v>13876</v>
      </c>
      <c r="W6" s="54" t="e">
        <f>I6+P6</f>
        <v>#VALUE!</v>
      </c>
      <c r="X6" s="54">
        <f>U6-V6</f>
        <v>-5636</v>
      </c>
      <c r="Y6" s="55">
        <f>X6/U6</f>
        <v>-0.68398058252427185</v>
      </c>
      <c r="Z6" s="56">
        <f>M6+T6</f>
        <v>6</v>
      </c>
    </row>
    <row r="7" spans="1:26" ht="31.5" hidden="1" x14ac:dyDescent="0.2">
      <c r="A7" s="24" t="s">
        <v>18</v>
      </c>
      <c r="B7" s="93"/>
      <c r="C7" s="95"/>
      <c r="D7" s="93"/>
      <c r="E7" s="100"/>
      <c r="F7" s="24" t="s">
        <v>23</v>
      </c>
      <c r="G7" s="3">
        <v>2769</v>
      </c>
      <c r="H7" s="3">
        <v>3121</v>
      </c>
      <c r="I7" s="3">
        <v>879</v>
      </c>
      <c r="J7" s="49">
        <f t="shared" ref="J7:J72" si="0">G7-H7</f>
        <v>-352</v>
      </c>
      <c r="K7" s="50">
        <f t="shared" ref="K7:K72" si="1">J7/G7</f>
        <v>-0.12712170458649333</v>
      </c>
      <c r="L7" s="6" t="s">
        <v>24</v>
      </c>
      <c r="M7" s="7">
        <v>2</v>
      </c>
      <c r="N7" s="27">
        <v>0</v>
      </c>
      <c r="O7" s="27">
        <v>0</v>
      </c>
      <c r="P7" s="27">
        <v>0</v>
      </c>
      <c r="Q7" s="52">
        <f t="shared" ref="Q7:Q72" si="2">N7-O7</f>
        <v>0</v>
      </c>
      <c r="R7" s="53">
        <v>0</v>
      </c>
      <c r="S7" s="28" t="s">
        <v>22</v>
      </c>
      <c r="T7" s="29">
        <v>0</v>
      </c>
      <c r="U7" s="54">
        <f t="shared" ref="U7:W72" si="3">G7+N7</f>
        <v>2769</v>
      </c>
      <c r="V7" s="54">
        <f t="shared" si="3"/>
        <v>3121</v>
      </c>
      <c r="W7" s="54">
        <f t="shared" si="3"/>
        <v>879</v>
      </c>
      <c r="X7" s="54">
        <f t="shared" ref="X7:X72" si="4">U7-V7</f>
        <v>-352</v>
      </c>
      <c r="Y7" s="55">
        <f t="shared" ref="Y7:Y72" si="5">X7/U7</f>
        <v>-0.12712170458649333</v>
      </c>
      <c r="Z7" s="56">
        <f t="shared" ref="Z7:Z72" si="6">M7+T7</f>
        <v>2</v>
      </c>
    </row>
    <row r="8" spans="1:26" ht="94.5" hidden="1" x14ac:dyDescent="0.2">
      <c r="A8" s="24" t="s">
        <v>18</v>
      </c>
      <c r="B8" s="93"/>
      <c r="C8" s="95"/>
      <c r="D8" s="93"/>
      <c r="E8" s="100"/>
      <c r="F8" s="24" t="s">
        <v>25</v>
      </c>
      <c r="G8" s="3">
        <v>7154</v>
      </c>
      <c r="H8" s="3">
        <v>7406</v>
      </c>
      <c r="I8" s="3">
        <v>668</v>
      </c>
      <c r="J8" s="49">
        <f t="shared" si="0"/>
        <v>-252</v>
      </c>
      <c r="K8" s="50">
        <f t="shared" si="1"/>
        <v>-3.5225048923679059E-2</v>
      </c>
      <c r="L8" s="6" t="s">
        <v>26</v>
      </c>
      <c r="M8" s="7">
        <v>5</v>
      </c>
      <c r="N8" s="27">
        <v>10271</v>
      </c>
      <c r="O8" s="27">
        <v>9296</v>
      </c>
      <c r="P8" s="27">
        <v>5444</v>
      </c>
      <c r="Q8" s="52">
        <f t="shared" si="2"/>
        <v>975</v>
      </c>
      <c r="R8" s="53">
        <f t="shared" ref="R8:R32" si="7">Q8/N8</f>
        <v>9.49274656800701E-2</v>
      </c>
      <c r="S8" s="8" t="s">
        <v>27</v>
      </c>
      <c r="T8" s="9">
        <v>13</v>
      </c>
      <c r="U8" s="54">
        <f>G8+N8</f>
        <v>17425</v>
      </c>
      <c r="V8" s="54">
        <f t="shared" si="3"/>
        <v>16702</v>
      </c>
      <c r="W8" s="54">
        <f t="shared" si="3"/>
        <v>6112</v>
      </c>
      <c r="X8" s="54">
        <f t="shared" si="4"/>
        <v>723</v>
      </c>
      <c r="Y8" s="55">
        <f t="shared" si="5"/>
        <v>4.1492109038737443E-2</v>
      </c>
      <c r="Z8" s="56">
        <f t="shared" si="6"/>
        <v>18</v>
      </c>
    </row>
    <row r="9" spans="1:26" ht="63" hidden="1" x14ac:dyDescent="0.2">
      <c r="A9" s="24" t="s">
        <v>18</v>
      </c>
      <c r="B9" s="93"/>
      <c r="C9" s="95"/>
      <c r="D9" s="93"/>
      <c r="E9" s="100"/>
      <c r="F9" s="24" t="s">
        <v>28</v>
      </c>
      <c r="G9" s="3">
        <v>4057</v>
      </c>
      <c r="H9" s="3">
        <v>4400</v>
      </c>
      <c r="I9" s="3">
        <v>435</v>
      </c>
      <c r="J9" s="49">
        <f t="shared" si="0"/>
        <v>-343</v>
      </c>
      <c r="K9" s="50">
        <f t="shared" si="1"/>
        <v>-8.4545230465861473E-2</v>
      </c>
      <c r="L9" s="6" t="s">
        <v>29</v>
      </c>
      <c r="M9" s="7">
        <v>6</v>
      </c>
      <c r="N9" s="27">
        <v>2042</v>
      </c>
      <c r="O9" s="27">
        <v>1622</v>
      </c>
      <c r="P9" s="27">
        <v>531</v>
      </c>
      <c r="Q9" s="52">
        <v>572</v>
      </c>
      <c r="R9" s="53">
        <f t="shared" si="7"/>
        <v>0.2801175318315377</v>
      </c>
      <c r="S9" s="8" t="s">
        <v>30</v>
      </c>
      <c r="T9" s="9">
        <v>8</v>
      </c>
      <c r="U9" s="54">
        <f t="shared" si="3"/>
        <v>6099</v>
      </c>
      <c r="V9" s="54">
        <f t="shared" si="3"/>
        <v>6022</v>
      </c>
      <c r="W9" s="54">
        <f t="shared" si="3"/>
        <v>966</v>
      </c>
      <c r="X9" s="54">
        <f t="shared" si="4"/>
        <v>77</v>
      </c>
      <c r="Y9" s="55">
        <f t="shared" si="5"/>
        <v>1.2625020495163142E-2</v>
      </c>
      <c r="Z9" s="56">
        <f t="shared" si="6"/>
        <v>14</v>
      </c>
    </row>
    <row r="10" spans="1:26" ht="15.75" hidden="1" x14ac:dyDescent="0.2">
      <c r="A10" s="24" t="s">
        <v>18</v>
      </c>
      <c r="B10" s="93"/>
      <c r="C10" s="95"/>
      <c r="D10" s="93"/>
      <c r="E10" s="100"/>
      <c r="F10" s="24" t="s">
        <v>31</v>
      </c>
      <c r="G10" s="3">
        <v>200</v>
      </c>
      <c r="H10" s="3">
        <v>190</v>
      </c>
      <c r="I10" s="3">
        <v>5</v>
      </c>
      <c r="J10" s="49">
        <f t="shared" si="0"/>
        <v>10</v>
      </c>
      <c r="K10" s="50">
        <f t="shared" si="1"/>
        <v>0.05</v>
      </c>
      <c r="L10" s="6" t="s">
        <v>32</v>
      </c>
      <c r="M10" s="7">
        <v>1</v>
      </c>
      <c r="N10" s="27">
        <v>0</v>
      </c>
      <c r="O10" s="27">
        <v>0</v>
      </c>
      <c r="P10" s="27">
        <v>0</v>
      </c>
      <c r="Q10" s="52">
        <f t="shared" si="2"/>
        <v>0</v>
      </c>
      <c r="R10" s="53">
        <v>0</v>
      </c>
      <c r="S10" s="8" t="s">
        <v>22</v>
      </c>
      <c r="T10" s="9">
        <v>0</v>
      </c>
      <c r="U10" s="54">
        <f t="shared" si="3"/>
        <v>200</v>
      </c>
      <c r="V10" s="54">
        <f t="shared" si="3"/>
        <v>190</v>
      </c>
      <c r="W10" s="54">
        <f t="shared" si="3"/>
        <v>5</v>
      </c>
      <c r="X10" s="54">
        <f t="shared" si="4"/>
        <v>10</v>
      </c>
      <c r="Y10" s="55">
        <f t="shared" si="5"/>
        <v>0.05</v>
      </c>
      <c r="Z10" s="56">
        <f t="shared" si="6"/>
        <v>1</v>
      </c>
    </row>
    <row r="11" spans="1:26" ht="47.25" hidden="1" x14ac:dyDescent="0.2">
      <c r="A11" s="24" t="s">
        <v>18</v>
      </c>
      <c r="B11" s="93"/>
      <c r="C11" s="95"/>
      <c r="D11" s="93"/>
      <c r="E11" s="100"/>
      <c r="F11" s="24" t="s">
        <v>33</v>
      </c>
      <c r="G11" s="3">
        <v>876</v>
      </c>
      <c r="H11" s="3">
        <v>1380</v>
      </c>
      <c r="I11" s="3">
        <v>52</v>
      </c>
      <c r="J11" s="49">
        <f t="shared" si="0"/>
        <v>-504</v>
      </c>
      <c r="K11" s="50">
        <f t="shared" si="1"/>
        <v>-0.57534246575342463</v>
      </c>
      <c r="L11" s="6" t="s">
        <v>34</v>
      </c>
      <c r="M11" s="7">
        <v>3</v>
      </c>
      <c r="N11" s="27">
        <v>155</v>
      </c>
      <c r="O11" s="27">
        <v>0</v>
      </c>
      <c r="P11" s="27">
        <v>0</v>
      </c>
      <c r="Q11" s="52">
        <f t="shared" si="2"/>
        <v>155</v>
      </c>
      <c r="R11" s="53">
        <v>0</v>
      </c>
      <c r="S11" s="8" t="s">
        <v>35</v>
      </c>
      <c r="T11" s="9">
        <v>0</v>
      </c>
      <c r="U11" s="54">
        <f t="shared" si="3"/>
        <v>1031</v>
      </c>
      <c r="V11" s="54">
        <f t="shared" si="3"/>
        <v>1380</v>
      </c>
      <c r="W11" s="54">
        <f t="shared" si="3"/>
        <v>52</v>
      </c>
      <c r="X11" s="54">
        <f t="shared" si="4"/>
        <v>-349</v>
      </c>
      <c r="Y11" s="55">
        <f t="shared" si="5"/>
        <v>-0.33850630455868091</v>
      </c>
      <c r="Z11" s="56">
        <f t="shared" si="6"/>
        <v>3</v>
      </c>
    </row>
    <row r="12" spans="1:26" ht="94.5" hidden="1" x14ac:dyDescent="0.2">
      <c r="A12" s="24" t="s">
        <v>18</v>
      </c>
      <c r="B12" s="93"/>
      <c r="C12" s="95"/>
      <c r="D12" s="93"/>
      <c r="E12" s="100"/>
      <c r="F12" s="24" t="s">
        <v>36</v>
      </c>
      <c r="G12" s="3">
        <v>2889</v>
      </c>
      <c r="H12" s="3">
        <v>4019</v>
      </c>
      <c r="I12" s="3">
        <v>199</v>
      </c>
      <c r="J12" s="49">
        <f t="shared" si="0"/>
        <v>-1130</v>
      </c>
      <c r="K12" s="50">
        <f t="shared" si="1"/>
        <v>-0.39113880235375564</v>
      </c>
      <c r="L12" s="6" t="s">
        <v>37</v>
      </c>
      <c r="M12" s="7">
        <v>7</v>
      </c>
      <c r="N12" s="27">
        <v>816</v>
      </c>
      <c r="O12" s="27">
        <v>712</v>
      </c>
      <c r="P12" s="27">
        <v>382</v>
      </c>
      <c r="Q12" s="52">
        <f t="shared" si="2"/>
        <v>104</v>
      </c>
      <c r="R12" s="53">
        <f t="shared" si="7"/>
        <v>0.12745098039215685</v>
      </c>
      <c r="S12" s="8" t="s">
        <v>38</v>
      </c>
      <c r="T12" s="9">
        <v>4</v>
      </c>
      <c r="U12" s="54">
        <f t="shared" si="3"/>
        <v>3705</v>
      </c>
      <c r="V12" s="54">
        <f t="shared" si="3"/>
        <v>4731</v>
      </c>
      <c r="W12" s="54">
        <f t="shared" si="3"/>
        <v>581</v>
      </c>
      <c r="X12" s="54">
        <f t="shared" si="4"/>
        <v>-1026</v>
      </c>
      <c r="Y12" s="55">
        <f t="shared" si="5"/>
        <v>-0.27692307692307694</v>
      </c>
      <c r="Z12" s="56">
        <f t="shared" si="6"/>
        <v>11</v>
      </c>
    </row>
    <row r="13" spans="1:26" ht="94.5" hidden="1" x14ac:dyDescent="0.2">
      <c r="A13" s="24" t="s">
        <v>18</v>
      </c>
      <c r="B13" s="93"/>
      <c r="C13" s="95"/>
      <c r="D13" s="93"/>
      <c r="E13" s="100"/>
      <c r="F13" s="24" t="s">
        <v>39</v>
      </c>
      <c r="G13" s="3">
        <v>2052</v>
      </c>
      <c r="H13" s="3">
        <v>2814</v>
      </c>
      <c r="I13" s="3">
        <v>85</v>
      </c>
      <c r="J13" s="49">
        <f t="shared" si="0"/>
        <v>-762</v>
      </c>
      <c r="K13" s="50">
        <f t="shared" si="1"/>
        <v>-0.37134502923976609</v>
      </c>
      <c r="L13" s="6" t="s">
        <v>40</v>
      </c>
      <c r="M13" s="7">
        <v>5</v>
      </c>
      <c r="N13" s="27">
        <v>662</v>
      </c>
      <c r="O13" s="27">
        <v>399</v>
      </c>
      <c r="P13" s="27">
        <v>119</v>
      </c>
      <c r="Q13" s="52">
        <f t="shared" si="2"/>
        <v>263</v>
      </c>
      <c r="R13" s="53">
        <f t="shared" si="7"/>
        <v>0.39728096676737162</v>
      </c>
      <c r="S13" s="8" t="s">
        <v>41</v>
      </c>
      <c r="T13" s="9">
        <v>3</v>
      </c>
      <c r="U13" s="54">
        <f t="shared" si="3"/>
        <v>2714</v>
      </c>
      <c r="V13" s="54">
        <f t="shared" si="3"/>
        <v>3213</v>
      </c>
      <c r="W13" s="54">
        <f t="shared" si="3"/>
        <v>204</v>
      </c>
      <c r="X13" s="54">
        <f t="shared" si="4"/>
        <v>-499</v>
      </c>
      <c r="Y13" s="55">
        <f t="shared" si="5"/>
        <v>-0.183861459100958</v>
      </c>
      <c r="Z13" s="56">
        <f t="shared" si="6"/>
        <v>8</v>
      </c>
    </row>
    <row r="14" spans="1:26" ht="47.25" hidden="1" x14ac:dyDescent="0.2">
      <c r="A14" s="24" t="s">
        <v>18</v>
      </c>
      <c r="B14" s="93"/>
      <c r="C14" s="95"/>
      <c r="D14" s="93"/>
      <c r="E14" s="100"/>
      <c r="F14" s="24" t="s">
        <v>42</v>
      </c>
      <c r="G14" s="3">
        <v>597</v>
      </c>
      <c r="H14" s="3">
        <v>1151</v>
      </c>
      <c r="I14" s="3">
        <v>127</v>
      </c>
      <c r="J14" s="49">
        <f t="shared" si="0"/>
        <v>-554</v>
      </c>
      <c r="K14" s="50">
        <f t="shared" si="1"/>
        <v>-0.92797319932998323</v>
      </c>
      <c r="L14" s="6" t="s">
        <v>43</v>
      </c>
      <c r="M14" s="7">
        <v>3</v>
      </c>
      <c r="N14" s="27">
        <v>181</v>
      </c>
      <c r="O14" s="27">
        <v>117</v>
      </c>
      <c r="P14" s="27">
        <v>47</v>
      </c>
      <c r="Q14" s="52">
        <v>58</v>
      </c>
      <c r="R14" s="53">
        <f t="shared" si="7"/>
        <v>0.32044198895027626</v>
      </c>
      <c r="S14" s="8" t="s">
        <v>35</v>
      </c>
      <c r="T14" s="9">
        <v>1</v>
      </c>
      <c r="U14" s="54">
        <f t="shared" si="3"/>
        <v>778</v>
      </c>
      <c r="V14" s="54">
        <f t="shared" si="3"/>
        <v>1268</v>
      </c>
      <c r="W14" s="54">
        <f t="shared" si="3"/>
        <v>174</v>
      </c>
      <c r="X14" s="54">
        <f t="shared" si="4"/>
        <v>-490</v>
      </c>
      <c r="Y14" s="55">
        <f t="shared" si="5"/>
        <v>-0.62982005141388175</v>
      </c>
      <c r="Z14" s="56">
        <f t="shared" si="6"/>
        <v>4</v>
      </c>
    </row>
    <row r="15" spans="1:26" ht="47.25" hidden="1" x14ac:dyDescent="0.2">
      <c r="A15" s="24" t="s">
        <v>18</v>
      </c>
      <c r="B15" s="93"/>
      <c r="C15" s="95"/>
      <c r="D15" s="93"/>
      <c r="E15" s="100"/>
      <c r="F15" s="24" t="s">
        <v>44</v>
      </c>
      <c r="G15" s="3">
        <v>406</v>
      </c>
      <c r="H15" s="3">
        <v>721</v>
      </c>
      <c r="I15" s="3">
        <v>97</v>
      </c>
      <c r="J15" s="49">
        <f t="shared" si="0"/>
        <v>-315</v>
      </c>
      <c r="K15" s="50">
        <f t="shared" si="1"/>
        <v>-0.77586206896551724</v>
      </c>
      <c r="L15" s="6" t="s">
        <v>43</v>
      </c>
      <c r="M15" s="7">
        <v>3</v>
      </c>
      <c r="N15" s="27">
        <v>0</v>
      </c>
      <c r="O15" s="27">
        <v>0</v>
      </c>
      <c r="P15" s="27">
        <v>0</v>
      </c>
      <c r="Q15" s="52">
        <f t="shared" si="2"/>
        <v>0</v>
      </c>
      <c r="R15" s="53">
        <v>0</v>
      </c>
      <c r="S15" s="8" t="s">
        <v>22</v>
      </c>
      <c r="T15" s="9">
        <v>0</v>
      </c>
      <c r="U15" s="54">
        <f t="shared" si="3"/>
        <v>406</v>
      </c>
      <c r="V15" s="54">
        <f t="shared" si="3"/>
        <v>721</v>
      </c>
      <c r="W15" s="54">
        <f t="shared" si="3"/>
        <v>97</v>
      </c>
      <c r="X15" s="54">
        <f t="shared" si="4"/>
        <v>-315</v>
      </c>
      <c r="Y15" s="55">
        <f t="shared" si="5"/>
        <v>-0.77586206896551724</v>
      </c>
      <c r="Z15" s="56">
        <f t="shared" si="6"/>
        <v>3</v>
      </c>
    </row>
    <row r="16" spans="1:26" ht="31.5" hidden="1" x14ac:dyDescent="0.2">
      <c r="A16" s="24" t="s">
        <v>18</v>
      </c>
      <c r="B16" s="93"/>
      <c r="C16" s="95"/>
      <c r="D16" s="93"/>
      <c r="E16" s="100"/>
      <c r="F16" s="24" t="s">
        <v>45</v>
      </c>
      <c r="G16" s="3">
        <v>565</v>
      </c>
      <c r="H16" s="3">
        <v>701</v>
      </c>
      <c r="I16" s="3">
        <v>70</v>
      </c>
      <c r="J16" s="49">
        <f t="shared" si="0"/>
        <v>-136</v>
      </c>
      <c r="K16" s="50">
        <f t="shared" si="1"/>
        <v>-0.24070796460176991</v>
      </c>
      <c r="L16" s="6" t="s">
        <v>46</v>
      </c>
      <c r="M16" s="7">
        <v>2</v>
      </c>
      <c r="N16" s="27">
        <v>275</v>
      </c>
      <c r="O16" s="27">
        <v>131</v>
      </c>
      <c r="P16" s="27">
        <v>73</v>
      </c>
      <c r="Q16" s="52">
        <f t="shared" si="2"/>
        <v>144</v>
      </c>
      <c r="R16" s="53">
        <f t="shared" si="7"/>
        <v>0.52363636363636368</v>
      </c>
      <c r="S16" s="8" t="s">
        <v>47</v>
      </c>
      <c r="T16" s="9">
        <v>2</v>
      </c>
      <c r="U16" s="54">
        <f t="shared" si="3"/>
        <v>840</v>
      </c>
      <c r="V16" s="54">
        <f t="shared" si="3"/>
        <v>832</v>
      </c>
      <c r="W16" s="54">
        <f t="shared" si="3"/>
        <v>143</v>
      </c>
      <c r="X16" s="54">
        <f t="shared" si="4"/>
        <v>8</v>
      </c>
      <c r="Y16" s="55">
        <f t="shared" si="5"/>
        <v>9.5238095238095247E-3</v>
      </c>
      <c r="Z16" s="56">
        <f t="shared" si="6"/>
        <v>4</v>
      </c>
    </row>
    <row r="17" spans="1:26" ht="31.5" hidden="1" x14ac:dyDescent="0.2">
      <c r="A17" s="24" t="s">
        <v>18</v>
      </c>
      <c r="B17" s="93"/>
      <c r="C17" s="95"/>
      <c r="D17" s="93"/>
      <c r="E17" s="100"/>
      <c r="F17" s="24" t="s">
        <v>48</v>
      </c>
      <c r="G17" s="3">
        <v>68</v>
      </c>
      <c r="H17" s="3">
        <v>185</v>
      </c>
      <c r="I17" s="3">
        <v>17</v>
      </c>
      <c r="J17" s="49">
        <f t="shared" si="0"/>
        <v>-117</v>
      </c>
      <c r="K17" s="50">
        <f t="shared" si="1"/>
        <v>-1.7205882352941178</v>
      </c>
      <c r="L17" s="6" t="s">
        <v>49</v>
      </c>
      <c r="M17" s="7">
        <v>1</v>
      </c>
      <c r="N17" s="27">
        <v>0</v>
      </c>
      <c r="O17" s="27">
        <v>0</v>
      </c>
      <c r="P17" s="27">
        <v>0</v>
      </c>
      <c r="Q17" s="52">
        <f t="shared" si="2"/>
        <v>0</v>
      </c>
      <c r="R17" s="53">
        <v>0</v>
      </c>
      <c r="S17" s="8" t="s">
        <v>22</v>
      </c>
      <c r="T17" s="9">
        <v>0</v>
      </c>
      <c r="U17" s="54">
        <f t="shared" si="3"/>
        <v>68</v>
      </c>
      <c r="V17" s="54">
        <f t="shared" si="3"/>
        <v>185</v>
      </c>
      <c r="W17" s="54">
        <f t="shared" si="3"/>
        <v>17</v>
      </c>
      <c r="X17" s="54">
        <f t="shared" si="4"/>
        <v>-117</v>
      </c>
      <c r="Y17" s="55">
        <f t="shared" si="5"/>
        <v>-1.7205882352941178</v>
      </c>
      <c r="Z17" s="56">
        <f t="shared" si="6"/>
        <v>1</v>
      </c>
    </row>
    <row r="18" spans="1:26" ht="47.25" hidden="1" x14ac:dyDescent="0.2">
      <c r="A18" s="24" t="s">
        <v>18</v>
      </c>
      <c r="B18" s="93"/>
      <c r="C18" s="95"/>
      <c r="D18" s="93"/>
      <c r="E18" s="100"/>
      <c r="F18" s="24" t="s">
        <v>50</v>
      </c>
      <c r="G18" s="3">
        <v>307</v>
      </c>
      <c r="H18" s="3">
        <v>2</v>
      </c>
      <c r="I18" s="3">
        <v>29</v>
      </c>
      <c r="J18" s="49">
        <f t="shared" si="0"/>
        <v>305</v>
      </c>
      <c r="K18" s="50">
        <v>0</v>
      </c>
      <c r="L18" s="6" t="s">
        <v>51</v>
      </c>
      <c r="M18" s="7">
        <v>2</v>
      </c>
      <c r="N18" s="27">
        <v>0</v>
      </c>
      <c r="O18" s="27">
        <v>0</v>
      </c>
      <c r="P18" s="27">
        <v>0</v>
      </c>
      <c r="Q18" s="52">
        <f t="shared" si="2"/>
        <v>0</v>
      </c>
      <c r="R18" s="53">
        <v>0</v>
      </c>
      <c r="S18" s="8" t="s">
        <v>22</v>
      </c>
      <c r="T18" s="9">
        <v>0</v>
      </c>
      <c r="U18" s="54">
        <f t="shared" si="3"/>
        <v>307</v>
      </c>
      <c r="V18" s="54">
        <f t="shared" si="3"/>
        <v>2</v>
      </c>
      <c r="W18" s="54">
        <f t="shared" si="3"/>
        <v>29</v>
      </c>
      <c r="X18" s="54">
        <f t="shared" si="4"/>
        <v>305</v>
      </c>
      <c r="Y18" s="55">
        <f t="shared" si="5"/>
        <v>0.99348534201954397</v>
      </c>
      <c r="Z18" s="56">
        <f t="shared" si="6"/>
        <v>2</v>
      </c>
    </row>
    <row r="19" spans="1:26" ht="15.75" hidden="1" x14ac:dyDescent="0.2">
      <c r="A19" s="24" t="s">
        <v>18</v>
      </c>
      <c r="B19" s="93"/>
      <c r="C19" s="95"/>
      <c r="D19" s="93"/>
      <c r="E19" s="100"/>
      <c r="F19" s="24" t="s">
        <v>52</v>
      </c>
      <c r="G19" s="3">
        <v>193</v>
      </c>
      <c r="H19" s="3">
        <v>206</v>
      </c>
      <c r="I19" s="3">
        <v>14</v>
      </c>
      <c r="J19" s="49">
        <f t="shared" si="0"/>
        <v>-13</v>
      </c>
      <c r="K19" s="50">
        <f t="shared" si="1"/>
        <v>-6.7357512953367879E-2</v>
      </c>
      <c r="L19" s="6" t="s">
        <v>32</v>
      </c>
      <c r="M19" s="7">
        <v>1</v>
      </c>
      <c r="N19" s="27">
        <v>175</v>
      </c>
      <c r="O19" s="27">
        <v>71</v>
      </c>
      <c r="P19" s="27">
        <v>30</v>
      </c>
      <c r="Q19" s="52">
        <f t="shared" si="2"/>
        <v>104</v>
      </c>
      <c r="R19" s="53">
        <f t="shared" si="7"/>
        <v>0.59428571428571431</v>
      </c>
      <c r="S19" s="8" t="s">
        <v>53</v>
      </c>
      <c r="T19" s="9">
        <v>1</v>
      </c>
      <c r="U19" s="54">
        <f t="shared" si="3"/>
        <v>368</v>
      </c>
      <c r="V19" s="54">
        <f t="shared" si="3"/>
        <v>277</v>
      </c>
      <c r="W19" s="54">
        <f t="shared" si="3"/>
        <v>44</v>
      </c>
      <c r="X19" s="54">
        <f t="shared" si="4"/>
        <v>91</v>
      </c>
      <c r="Y19" s="55">
        <f t="shared" si="5"/>
        <v>0.24728260869565216</v>
      </c>
      <c r="Z19" s="56">
        <f t="shared" si="6"/>
        <v>2</v>
      </c>
    </row>
    <row r="20" spans="1:26" ht="47.25" hidden="1" x14ac:dyDescent="0.2">
      <c r="A20" s="24" t="s">
        <v>18</v>
      </c>
      <c r="B20" s="93"/>
      <c r="C20" s="95"/>
      <c r="D20" s="93"/>
      <c r="E20" s="100"/>
      <c r="F20" s="24" t="s">
        <v>54</v>
      </c>
      <c r="G20" s="3">
        <v>503</v>
      </c>
      <c r="H20" s="3">
        <v>783</v>
      </c>
      <c r="I20" s="3">
        <v>70</v>
      </c>
      <c r="J20" s="49">
        <f t="shared" si="0"/>
        <v>-280</v>
      </c>
      <c r="K20" s="50">
        <f t="shared" si="1"/>
        <v>-0.55666003976143141</v>
      </c>
      <c r="L20" s="6" t="s">
        <v>32</v>
      </c>
      <c r="M20" s="7">
        <v>1</v>
      </c>
      <c r="N20" s="27">
        <v>163</v>
      </c>
      <c r="O20" s="27">
        <v>114</v>
      </c>
      <c r="P20" s="27">
        <v>16</v>
      </c>
      <c r="Q20" s="52">
        <f t="shared" si="2"/>
        <v>49</v>
      </c>
      <c r="R20" s="53">
        <v>0</v>
      </c>
      <c r="S20" s="8" t="s">
        <v>55</v>
      </c>
      <c r="T20" s="9">
        <v>1</v>
      </c>
      <c r="U20" s="54">
        <f t="shared" si="3"/>
        <v>666</v>
      </c>
      <c r="V20" s="54">
        <f t="shared" si="3"/>
        <v>897</v>
      </c>
      <c r="W20" s="54">
        <f t="shared" si="3"/>
        <v>86</v>
      </c>
      <c r="X20" s="54">
        <f t="shared" si="4"/>
        <v>-231</v>
      </c>
      <c r="Y20" s="55">
        <f t="shared" si="5"/>
        <v>-0.34684684684684686</v>
      </c>
      <c r="Z20" s="56">
        <f t="shared" si="6"/>
        <v>2</v>
      </c>
    </row>
    <row r="21" spans="1:26" ht="32.25" hidden="1" thickBot="1" x14ac:dyDescent="0.25">
      <c r="A21" s="24" t="s">
        <v>18</v>
      </c>
      <c r="B21" s="93"/>
      <c r="C21" s="96"/>
      <c r="D21" s="98"/>
      <c r="E21" s="101"/>
      <c r="F21" s="57" t="s">
        <v>56</v>
      </c>
      <c r="G21" s="58">
        <v>200</v>
      </c>
      <c r="H21" s="58">
        <v>129</v>
      </c>
      <c r="I21" s="58">
        <v>9</v>
      </c>
      <c r="J21" s="49">
        <f t="shared" si="0"/>
        <v>71</v>
      </c>
      <c r="K21" s="50">
        <f t="shared" si="1"/>
        <v>0.35499999999999998</v>
      </c>
      <c r="L21" s="10" t="s">
        <v>32</v>
      </c>
      <c r="M21" s="11">
        <v>1</v>
      </c>
      <c r="N21" s="59">
        <v>0</v>
      </c>
      <c r="O21" s="59">
        <v>0</v>
      </c>
      <c r="P21" s="59">
        <v>0</v>
      </c>
      <c r="Q21" s="52">
        <f t="shared" si="2"/>
        <v>0</v>
      </c>
      <c r="R21" s="53">
        <v>0</v>
      </c>
      <c r="S21" s="12" t="s">
        <v>22</v>
      </c>
      <c r="T21" s="13">
        <v>0</v>
      </c>
      <c r="U21" s="54">
        <f t="shared" si="3"/>
        <v>200</v>
      </c>
      <c r="V21" s="54">
        <f t="shared" si="3"/>
        <v>129</v>
      </c>
      <c r="W21" s="54">
        <f t="shared" si="3"/>
        <v>9</v>
      </c>
      <c r="X21" s="54">
        <f t="shared" si="4"/>
        <v>71</v>
      </c>
      <c r="Y21" s="55">
        <f t="shared" si="5"/>
        <v>0.35499999999999998</v>
      </c>
      <c r="Z21" s="56">
        <f t="shared" si="6"/>
        <v>1</v>
      </c>
    </row>
    <row r="22" spans="1:26" ht="94.5" hidden="1" x14ac:dyDescent="0.2">
      <c r="A22" s="24" t="s">
        <v>57</v>
      </c>
      <c r="B22" s="93" t="s">
        <v>19</v>
      </c>
      <c r="C22" s="102">
        <f>SUM(G22:G25)</f>
        <v>15372</v>
      </c>
      <c r="D22" s="103">
        <f>SUM(H22:H25)</f>
        <v>14313</v>
      </c>
      <c r="E22" s="104" t="e">
        <f>D22/#REF!</f>
        <v>#REF!</v>
      </c>
      <c r="F22" s="60" t="s">
        <v>58</v>
      </c>
      <c r="G22" s="61">
        <f>570+4116</f>
        <v>4686</v>
      </c>
      <c r="H22" s="61">
        <f>289+4231</f>
        <v>4520</v>
      </c>
      <c r="I22" s="61">
        <v>76</v>
      </c>
      <c r="J22" s="49">
        <f t="shared" si="0"/>
        <v>166</v>
      </c>
      <c r="K22" s="50">
        <f t="shared" si="1"/>
        <v>3.5424669227486126E-2</v>
      </c>
      <c r="L22" s="14" t="s">
        <v>59</v>
      </c>
      <c r="M22" s="15">
        <v>9</v>
      </c>
      <c r="N22" s="62">
        <v>1743</v>
      </c>
      <c r="O22" s="62">
        <v>1171</v>
      </c>
      <c r="P22" s="62">
        <v>118</v>
      </c>
      <c r="Q22" s="52">
        <f t="shared" si="2"/>
        <v>572</v>
      </c>
      <c r="R22" s="53">
        <f t="shared" si="7"/>
        <v>0.32816982214572576</v>
      </c>
      <c r="S22" s="16" t="s">
        <v>60</v>
      </c>
      <c r="T22" s="17">
        <v>9</v>
      </c>
      <c r="U22" s="54">
        <f t="shared" si="3"/>
        <v>6429</v>
      </c>
      <c r="V22" s="54">
        <f t="shared" si="3"/>
        <v>5691</v>
      </c>
      <c r="W22" s="54">
        <f t="shared" si="3"/>
        <v>194</v>
      </c>
      <c r="X22" s="54">
        <f t="shared" si="4"/>
        <v>738</v>
      </c>
      <c r="Y22" s="55">
        <f t="shared" si="5"/>
        <v>0.11479234717685488</v>
      </c>
      <c r="Z22" s="56">
        <f t="shared" si="6"/>
        <v>18</v>
      </c>
    </row>
    <row r="23" spans="1:26" ht="94.5" hidden="1" x14ac:dyDescent="0.2">
      <c r="A23" s="24" t="s">
        <v>57</v>
      </c>
      <c r="B23" s="93"/>
      <c r="C23" s="95"/>
      <c r="D23" s="93"/>
      <c r="E23" s="100"/>
      <c r="F23" s="24" t="s">
        <v>61</v>
      </c>
      <c r="G23" s="3">
        <v>3231</v>
      </c>
      <c r="H23" s="3">
        <v>2634</v>
      </c>
      <c r="I23" s="3">
        <v>55</v>
      </c>
      <c r="J23" s="49">
        <f t="shared" si="0"/>
        <v>597</v>
      </c>
      <c r="K23" s="50">
        <f t="shared" si="1"/>
        <v>0.18477251624883936</v>
      </c>
      <c r="L23" s="6" t="s">
        <v>62</v>
      </c>
      <c r="M23" s="7">
        <v>9</v>
      </c>
      <c r="N23" s="27">
        <v>261</v>
      </c>
      <c r="O23" s="27">
        <v>122</v>
      </c>
      <c r="P23" s="27">
        <v>20</v>
      </c>
      <c r="Q23" s="52">
        <f t="shared" si="2"/>
        <v>139</v>
      </c>
      <c r="R23" s="53">
        <f t="shared" si="7"/>
        <v>0.53256704980842917</v>
      </c>
      <c r="S23" s="8" t="s">
        <v>63</v>
      </c>
      <c r="T23" s="9">
        <v>2</v>
      </c>
      <c r="U23" s="54">
        <f t="shared" si="3"/>
        <v>3492</v>
      </c>
      <c r="V23" s="54">
        <f t="shared" si="3"/>
        <v>2756</v>
      </c>
      <c r="W23" s="54">
        <f t="shared" si="3"/>
        <v>75</v>
      </c>
      <c r="X23" s="54">
        <f t="shared" si="4"/>
        <v>736</v>
      </c>
      <c r="Y23" s="55">
        <f t="shared" si="5"/>
        <v>0.21076746849942726</v>
      </c>
      <c r="Z23" s="56">
        <f t="shared" si="6"/>
        <v>11</v>
      </c>
    </row>
    <row r="24" spans="1:26" ht="94.5" hidden="1" x14ac:dyDescent="0.2">
      <c r="A24" s="24" t="s">
        <v>57</v>
      </c>
      <c r="B24" s="93"/>
      <c r="C24" s="95"/>
      <c r="D24" s="93"/>
      <c r="E24" s="100"/>
      <c r="F24" s="24" t="s">
        <v>64</v>
      </c>
      <c r="G24" s="3">
        <v>4498</v>
      </c>
      <c r="H24" s="3">
        <v>4220</v>
      </c>
      <c r="I24" s="3">
        <v>140</v>
      </c>
      <c r="J24" s="49">
        <f t="shared" si="0"/>
        <v>278</v>
      </c>
      <c r="K24" s="50">
        <f t="shared" si="1"/>
        <v>6.1805246776345045E-2</v>
      </c>
      <c r="L24" s="6" t="s">
        <v>65</v>
      </c>
      <c r="M24" s="7">
        <v>9</v>
      </c>
      <c r="N24" s="27">
        <v>659</v>
      </c>
      <c r="O24" s="27">
        <v>502</v>
      </c>
      <c r="P24" s="27">
        <v>47</v>
      </c>
      <c r="Q24" s="52">
        <f t="shared" si="2"/>
        <v>157</v>
      </c>
      <c r="R24" s="53">
        <f t="shared" si="7"/>
        <v>0.23823975720789076</v>
      </c>
      <c r="S24" s="8" t="s">
        <v>66</v>
      </c>
      <c r="T24" s="9">
        <v>4</v>
      </c>
      <c r="U24" s="54">
        <f t="shared" si="3"/>
        <v>5157</v>
      </c>
      <c r="V24" s="54">
        <f t="shared" si="3"/>
        <v>4722</v>
      </c>
      <c r="W24" s="54">
        <f t="shared" si="3"/>
        <v>187</v>
      </c>
      <c r="X24" s="54">
        <f t="shared" si="4"/>
        <v>435</v>
      </c>
      <c r="Y24" s="55">
        <f t="shared" si="5"/>
        <v>8.4351367073880162E-2</v>
      </c>
      <c r="Z24" s="56">
        <f t="shared" si="6"/>
        <v>13</v>
      </c>
    </row>
    <row r="25" spans="1:26" ht="110.25" hidden="1" x14ac:dyDescent="0.2">
      <c r="A25" s="24" t="s">
        <v>57</v>
      </c>
      <c r="B25" s="93"/>
      <c r="C25" s="95"/>
      <c r="D25" s="93"/>
      <c r="E25" s="100"/>
      <c r="F25" s="24" t="s">
        <v>67</v>
      </c>
      <c r="G25" s="3">
        <v>2957</v>
      </c>
      <c r="H25" s="3">
        <v>2939</v>
      </c>
      <c r="I25" s="3">
        <v>78</v>
      </c>
      <c r="J25" s="49">
        <f t="shared" si="0"/>
        <v>18</v>
      </c>
      <c r="K25" s="50">
        <f t="shared" si="1"/>
        <v>6.08725059181603E-3</v>
      </c>
      <c r="L25" s="6" t="s">
        <v>68</v>
      </c>
      <c r="M25" s="7">
        <v>10</v>
      </c>
      <c r="N25" s="27">
        <v>313</v>
      </c>
      <c r="O25" s="27">
        <v>135</v>
      </c>
      <c r="P25" s="27">
        <v>31</v>
      </c>
      <c r="Q25" s="52">
        <f t="shared" si="2"/>
        <v>178</v>
      </c>
      <c r="R25" s="53">
        <f t="shared" si="7"/>
        <v>0.56869009584664532</v>
      </c>
      <c r="S25" s="8" t="s">
        <v>69</v>
      </c>
      <c r="T25" s="9">
        <v>2</v>
      </c>
      <c r="U25" s="54">
        <f t="shared" si="3"/>
        <v>3270</v>
      </c>
      <c r="V25" s="54">
        <f t="shared" si="3"/>
        <v>3074</v>
      </c>
      <c r="W25" s="54">
        <f t="shared" si="3"/>
        <v>109</v>
      </c>
      <c r="X25" s="54">
        <f t="shared" si="4"/>
        <v>196</v>
      </c>
      <c r="Y25" s="55">
        <f t="shared" si="5"/>
        <v>5.9938837920489298E-2</v>
      </c>
      <c r="Z25" s="56">
        <f t="shared" si="6"/>
        <v>12</v>
      </c>
    </row>
    <row r="26" spans="1:26" ht="32.25" hidden="1" thickBot="1" x14ac:dyDescent="0.25">
      <c r="A26" s="24" t="s">
        <v>57</v>
      </c>
      <c r="B26" s="18"/>
      <c r="C26" s="19"/>
      <c r="D26" s="20"/>
      <c r="E26" s="21"/>
      <c r="F26" s="36" t="s">
        <v>70</v>
      </c>
      <c r="G26" s="48">
        <v>627</v>
      </c>
      <c r="H26" s="48">
        <v>502</v>
      </c>
      <c r="I26" s="48">
        <v>62</v>
      </c>
      <c r="J26" s="49">
        <f t="shared" si="0"/>
        <v>125</v>
      </c>
      <c r="K26" s="50">
        <f t="shared" si="1"/>
        <v>0.19936204146730463</v>
      </c>
      <c r="L26" s="4" t="s">
        <v>32</v>
      </c>
      <c r="M26" s="5">
        <v>1</v>
      </c>
      <c r="N26" s="51">
        <v>300</v>
      </c>
      <c r="O26" s="51">
        <v>276</v>
      </c>
      <c r="P26" s="51">
        <v>73</v>
      </c>
      <c r="Q26" s="52">
        <f t="shared" si="2"/>
        <v>24</v>
      </c>
      <c r="R26" s="53">
        <f t="shared" si="7"/>
        <v>0.08</v>
      </c>
      <c r="S26" s="22" t="s">
        <v>71</v>
      </c>
      <c r="T26" s="23">
        <v>1</v>
      </c>
      <c r="U26" s="54">
        <f t="shared" si="3"/>
        <v>927</v>
      </c>
      <c r="V26" s="54">
        <f t="shared" si="3"/>
        <v>778</v>
      </c>
      <c r="W26" s="54">
        <f t="shared" si="3"/>
        <v>135</v>
      </c>
      <c r="X26" s="54">
        <f t="shared" si="4"/>
        <v>149</v>
      </c>
      <c r="Y26" s="55">
        <f t="shared" si="5"/>
        <v>0.16073354908306364</v>
      </c>
      <c r="Z26" s="56">
        <f t="shared" si="6"/>
        <v>2</v>
      </c>
    </row>
    <row r="27" spans="1:26" ht="31.5" hidden="1" x14ac:dyDescent="0.2">
      <c r="A27" s="24" t="s">
        <v>72</v>
      </c>
      <c r="B27" s="93" t="s">
        <v>19</v>
      </c>
      <c r="C27" s="102">
        <f>SUM(G27:G36)</f>
        <v>7148</v>
      </c>
      <c r="D27" s="103">
        <f>SUM(H27:H36)</f>
        <v>4787</v>
      </c>
      <c r="E27" s="104" t="e">
        <f>D27/#REF!</f>
        <v>#REF!</v>
      </c>
      <c r="F27" s="60" t="s">
        <v>73</v>
      </c>
      <c r="G27" s="61">
        <v>683</v>
      </c>
      <c r="H27" s="61">
        <v>546</v>
      </c>
      <c r="I27" s="61">
        <v>70</v>
      </c>
      <c r="J27" s="49">
        <f t="shared" si="0"/>
        <v>137</v>
      </c>
      <c r="K27" s="50">
        <f t="shared" si="1"/>
        <v>0.20058565153733529</v>
      </c>
      <c r="L27" s="14" t="s">
        <v>32</v>
      </c>
      <c r="M27" s="15">
        <v>1</v>
      </c>
      <c r="N27" s="62">
        <v>0</v>
      </c>
      <c r="O27" s="62">
        <v>0</v>
      </c>
      <c r="P27" s="62">
        <v>0</v>
      </c>
      <c r="Q27" s="52">
        <f t="shared" si="2"/>
        <v>0</v>
      </c>
      <c r="R27" s="53">
        <v>0</v>
      </c>
      <c r="S27" s="63" t="s">
        <v>22</v>
      </c>
      <c r="T27" s="64">
        <v>0</v>
      </c>
      <c r="U27" s="54">
        <f t="shared" si="3"/>
        <v>683</v>
      </c>
      <c r="V27" s="54">
        <f t="shared" si="3"/>
        <v>546</v>
      </c>
      <c r="W27" s="54">
        <f t="shared" si="3"/>
        <v>70</v>
      </c>
      <c r="X27" s="54">
        <f t="shared" si="4"/>
        <v>137</v>
      </c>
      <c r="Y27" s="55">
        <f t="shared" si="5"/>
        <v>0.20058565153733529</v>
      </c>
      <c r="Z27" s="56">
        <f t="shared" si="6"/>
        <v>1</v>
      </c>
    </row>
    <row r="28" spans="1:26" ht="31.5" hidden="1" x14ac:dyDescent="0.2">
      <c r="A28" s="24" t="s">
        <v>72</v>
      </c>
      <c r="B28" s="93"/>
      <c r="C28" s="95"/>
      <c r="D28" s="93"/>
      <c r="E28" s="100"/>
      <c r="F28" s="24" t="s">
        <v>74</v>
      </c>
      <c r="G28" s="3">
        <v>1276</v>
      </c>
      <c r="H28" s="3">
        <v>965</v>
      </c>
      <c r="I28" s="3">
        <v>8</v>
      </c>
      <c r="J28" s="49">
        <f t="shared" si="0"/>
        <v>311</v>
      </c>
      <c r="K28" s="50">
        <f t="shared" si="1"/>
        <v>0.24373040752351097</v>
      </c>
      <c r="L28" s="6" t="s">
        <v>75</v>
      </c>
      <c r="M28" s="7">
        <v>4</v>
      </c>
      <c r="N28" s="27">
        <v>0</v>
      </c>
      <c r="O28" s="27">
        <v>0</v>
      </c>
      <c r="P28" s="27">
        <v>0</v>
      </c>
      <c r="Q28" s="52">
        <f t="shared" si="2"/>
        <v>0</v>
      </c>
      <c r="R28" s="53">
        <v>0</v>
      </c>
      <c r="S28" s="28" t="s">
        <v>22</v>
      </c>
      <c r="T28" s="29">
        <v>0</v>
      </c>
      <c r="U28" s="54">
        <f t="shared" si="3"/>
        <v>1276</v>
      </c>
      <c r="V28" s="54">
        <f t="shared" si="3"/>
        <v>965</v>
      </c>
      <c r="W28" s="54">
        <f t="shared" si="3"/>
        <v>8</v>
      </c>
      <c r="X28" s="54">
        <f t="shared" si="4"/>
        <v>311</v>
      </c>
      <c r="Y28" s="55">
        <f t="shared" si="5"/>
        <v>0.24373040752351097</v>
      </c>
      <c r="Z28" s="56">
        <f t="shared" si="6"/>
        <v>4</v>
      </c>
    </row>
    <row r="29" spans="1:26" ht="63" hidden="1" x14ac:dyDescent="0.2">
      <c r="A29" s="24" t="s">
        <v>72</v>
      </c>
      <c r="B29" s="93"/>
      <c r="C29" s="95"/>
      <c r="D29" s="93"/>
      <c r="E29" s="100"/>
      <c r="F29" s="24" t="s">
        <v>76</v>
      </c>
      <c r="G29" s="3">
        <v>1129</v>
      </c>
      <c r="H29" s="3">
        <v>721</v>
      </c>
      <c r="I29" s="3">
        <v>4</v>
      </c>
      <c r="J29" s="49">
        <f t="shared" si="0"/>
        <v>408</v>
      </c>
      <c r="K29" s="50">
        <f t="shared" si="1"/>
        <v>0.36138175376439324</v>
      </c>
      <c r="L29" s="6" t="s">
        <v>77</v>
      </c>
      <c r="M29" s="7">
        <v>5</v>
      </c>
      <c r="N29" s="27">
        <v>0</v>
      </c>
      <c r="O29" s="27">
        <v>0</v>
      </c>
      <c r="P29" s="27">
        <v>0</v>
      </c>
      <c r="Q29" s="52">
        <f t="shared" si="2"/>
        <v>0</v>
      </c>
      <c r="R29" s="53">
        <v>0</v>
      </c>
      <c r="S29" s="28" t="s">
        <v>22</v>
      </c>
      <c r="T29" s="29">
        <v>0</v>
      </c>
      <c r="U29" s="54">
        <f t="shared" si="3"/>
        <v>1129</v>
      </c>
      <c r="V29" s="54">
        <f t="shared" si="3"/>
        <v>721</v>
      </c>
      <c r="W29" s="54">
        <f t="shared" si="3"/>
        <v>4</v>
      </c>
      <c r="X29" s="54">
        <f t="shared" si="4"/>
        <v>408</v>
      </c>
      <c r="Y29" s="55">
        <f t="shared" si="5"/>
        <v>0.36138175376439324</v>
      </c>
      <c r="Z29" s="56">
        <f t="shared" si="6"/>
        <v>5</v>
      </c>
    </row>
    <row r="30" spans="1:26" ht="31.5" hidden="1" x14ac:dyDescent="0.2">
      <c r="A30" s="24" t="s">
        <v>72</v>
      </c>
      <c r="B30" s="93"/>
      <c r="C30" s="95"/>
      <c r="D30" s="93"/>
      <c r="E30" s="100"/>
      <c r="F30" s="24" t="s">
        <v>78</v>
      </c>
      <c r="G30" s="3">
        <v>257</v>
      </c>
      <c r="H30" s="3">
        <v>269</v>
      </c>
      <c r="I30" s="3">
        <v>2</v>
      </c>
      <c r="J30" s="49">
        <f t="shared" si="0"/>
        <v>-12</v>
      </c>
      <c r="K30" s="50">
        <f t="shared" si="1"/>
        <v>-4.6692607003891051E-2</v>
      </c>
      <c r="L30" s="6" t="s">
        <v>79</v>
      </c>
      <c r="M30" s="7">
        <v>1</v>
      </c>
      <c r="N30" s="27">
        <v>80</v>
      </c>
      <c r="O30" s="27">
        <v>40</v>
      </c>
      <c r="P30" s="27">
        <v>2</v>
      </c>
      <c r="Q30" s="52">
        <f t="shared" si="2"/>
        <v>40</v>
      </c>
      <c r="R30" s="53">
        <f t="shared" si="7"/>
        <v>0.5</v>
      </c>
      <c r="S30" s="8" t="s">
        <v>80</v>
      </c>
      <c r="T30" s="9">
        <v>1</v>
      </c>
      <c r="U30" s="54">
        <f t="shared" si="3"/>
        <v>337</v>
      </c>
      <c r="V30" s="54">
        <f t="shared" si="3"/>
        <v>309</v>
      </c>
      <c r="W30" s="54">
        <f t="shared" si="3"/>
        <v>4</v>
      </c>
      <c r="X30" s="54">
        <f t="shared" si="4"/>
        <v>28</v>
      </c>
      <c r="Y30" s="55">
        <f t="shared" si="5"/>
        <v>8.3086053412462904E-2</v>
      </c>
      <c r="Z30" s="56">
        <f t="shared" si="6"/>
        <v>2</v>
      </c>
    </row>
    <row r="31" spans="1:26" ht="31.5" hidden="1" x14ac:dyDescent="0.2">
      <c r="A31" s="24" t="s">
        <v>72</v>
      </c>
      <c r="B31" s="93"/>
      <c r="C31" s="95"/>
      <c r="D31" s="93"/>
      <c r="E31" s="100"/>
      <c r="F31" s="24" t="s">
        <v>81</v>
      </c>
      <c r="G31" s="3">
        <v>601</v>
      </c>
      <c r="H31" s="3">
        <v>525</v>
      </c>
      <c r="I31" s="3">
        <v>11</v>
      </c>
      <c r="J31" s="49">
        <f t="shared" si="0"/>
        <v>76</v>
      </c>
      <c r="K31" s="50">
        <f t="shared" si="1"/>
        <v>0.12645590682196339</v>
      </c>
      <c r="L31" s="6" t="s">
        <v>82</v>
      </c>
      <c r="M31" s="7">
        <v>3</v>
      </c>
      <c r="N31" s="27">
        <v>80</v>
      </c>
      <c r="O31" s="27">
        <v>67</v>
      </c>
      <c r="P31" s="27">
        <v>5</v>
      </c>
      <c r="Q31" s="52">
        <f t="shared" si="2"/>
        <v>13</v>
      </c>
      <c r="R31" s="53">
        <f t="shared" si="7"/>
        <v>0.16250000000000001</v>
      </c>
      <c r="S31" s="8" t="s">
        <v>83</v>
      </c>
      <c r="T31" s="9">
        <v>1</v>
      </c>
      <c r="U31" s="54">
        <f t="shared" si="3"/>
        <v>681</v>
      </c>
      <c r="V31" s="54">
        <f t="shared" si="3"/>
        <v>592</v>
      </c>
      <c r="W31" s="54">
        <f t="shared" si="3"/>
        <v>16</v>
      </c>
      <c r="X31" s="54">
        <f t="shared" si="4"/>
        <v>89</v>
      </c>
      <c r="Y31" s="55">
        <f t="shared" si="5"/>
        <v>0.13069016152716592</v>
      </c>
      <c r="Z31" s="56">
        <f t="shared" si="6"/>
        <v>4</v>
      </c>
    </row>
    <row r="32" spans="1:26" ht="47.25" hidden="1" x14ac:dyDescent="0.2">
      <c r="A32" s="24" t="s">
        <v>72</v>
      </c>
      <c r="B32" s="93"/>
      <c r="C32" s="95"/>
      <c r="D32" s="93"/>
      <c r="E32" s="100"/>
      <c r="F32" s="24" t="s">
        <v>84</v>
      </c>
      <c r="G32" s="3">
        <v>1910</v>
      </c>
      <c r="H32" s="3">
        <v>881</v>
      </c>
      <c r="I32" s="3">
        <v>7</v>
      </c>
      <c r="J32" s="49">
        <f t="shared" si="0"/>
        <v>1029</v>
      </c>
      <c r="K32" s="50">
        <f t="shared" si="1"/>
        <v>0.53874345549738223</v>
      </c>
      <c r="L32" s="6" t="s">
        <v>85</v>
      </c>
      <c r="M32" s="7">
        <v>4</v>
      </c>
      <c r="N32" s="27">
        <v>189</v>
      </c>
      <c r="O32" s="27">
        <v>137</v>
      </c>
      <c r="P32" s="27">
        <v>13</v>
      </c>
      <c r="Q32" s="52">
        <f t="shared" si="2"/>
        <v>52</v>
      </c>
      <c r="R32" s="53">
        <f t="shared" si="7"/>
        <v>0.27513227513227512</v>
      </c>
      <c r="S32" s="8" t="s">
        <v>83</v>
      </c>
      <c r="T32" s="9">
        <v>1</v>
      </c>
      <c r="U32" s="54">
        <f t="shared" si="3"/>
        <v>2099</v>
      </c>
      <c r="V32" s="54">
        <f t="shared" si="3"/>
        <v>1018</v>
      </c>
      <c r="W32" s="54">
        <f t="shared" si="3"/>
        <v>20</v>
      </c>
      <c r="X32" s="54">
        <f t="shared" si="4"/>
        <v>1081</v>
      </c>
      <c r="Y32" s="55">
        <f t="shared" si="5"/>
        <v>0.51500714626012389</v>
      </c>
      <c r="Z32" s="56">
        <f t="shared" si="6"/>
        <v>5</v>
      </c>
    </row>
    <row r="33" spans="1:26" ht="31.5" hidden="1" x14ac:dyDescent="0.2">
      <c r="A33" s="24" t="s">
        <v>72</v>
      </c>
      <c r="B33" s="93"/>
      <c r="C33" s="95"/>
      <c r="D33" s="93"/>
      <c r="E33" s="100"/>
      <c r="F33" s="24" t="s">
        <v>86</v>
      </c>
      <c r="G33" s="3">
        <v>414</v>
      </c>
      <c r="H33" s="3">
        <v>430</v>
      </c>
      <c r="I33" s="3">
        <v>2</v>
      </c>
      <c r="J33" s="49">
        <f t="shared" si="0"/>
        <v>-16</v>
      </c>
      <c r="K33" s="50">
        <f t="shared" si="1"/>
        <v>-3.864734299516908E-2</v>
      </c>
      <c r="L33" s="6" t="s">
        <v>49</v>
      </c>
      <c r="M33" s="7">
        <v>1</v>
      </c>
      <c r="N33" s="27">
        <v>0</v>
      </c>
      <c r="O33" s="27">
        <v>0</v>
      </c>
      <c r="P33" s="27">
        <v>0</v>
      </c>
      <c r="Q33" s="52">
        <f t="shared" si="2"/>
        <v>0</v>
      </c>
      <c r="R33" s="53">
        <v>0</v>
      </c>
      <c r="S33" s="28" t="s">
        <v>22</v>
      </c>
      <c r="T33" s="29">
        <v>0</v>
      </c>
      <c r="U33" s="54">
        <f t="shared" si="3"/>
        <v>414</v>
      </c>
      <c r="V33" s="54">
        <f t="shared" si="3"/>
        <v>430</v>
      </c>
      <c r="W33" s="54">
        <f t="shared" si="3"/>
        <v>2</v>
      </c>
      <c r="X33" s="54">
        <f t="shared" si="4"/>
        <v>-16</v>
      </c>
      <c r="Y33" s="55">
        <f t="shared" si="5"/>
        <v>-3.864734299516908E-2</v>
      </c>
      <c r="Z33" s="56">
        <f t="shared" si="6"/>
        <v>1</v>
      </c>
    </row>
    <row r="34" spans="1:26" ht="31.5" hidden="1" x14ac:dyDescent="0.2">
      <c r="A34" s="24" t="s">
        <v>72</v>
      </c>
      <c r="B34" s="93"/>
      <c r="C34" s="95"/>
      <c r="D34" s="93"/>
      <c r="E34" s="100"/>
      <c r="F34" s="24" t="s">
        <v>87</v>
      </c>
      <c r="G34" s="3">
        <v>165</v>
      </c>
      <c r="H34" s="3">
        <v>69</v>
      </c>
      <c r="I34" s="3">
        <v>0</v>
      </c>
      <c r="J34" s="49">
        <f t="shared" si="0"/>
        <v>96</v>
      </c>
      <c r="K34" s="50">
        <f t="shared" si="1"/>
        <v>0.58181818181818179</v>
      </c>
      <c r="L34" s="6" t="s">
        <v>88</v>
      </c>
      <c r="M34" s="7">
        <v>1</v>
      </c>
      <c r="N34" s="27">
        <v>0</v>
      </c>
      <c r="O34" s="27">
        <v>0</v>
      </c>
      <c r="P34" s="27">
        <v>0</v>
      </c>
      <c r="Q34" s="52">
        <f t="shared" si="2"/>
        <v>0</v>
      </c>
      <c r="R34" s="53">
        <v>0</v>
      </c>
      <c r="S34" s="28" t="s">
        <v>22</v>
      </c>
      <c r="T34" s="29">
        <v>0</v>
      </c>
      <c r="U34" s="54">
        <f t="shared" si="3"/>
        <v>165</v>
      </c>
      <c r="V34" s="54">
        <f t="shared" si="3"/>
        <v>69</v>
      </c>
      <c r="W34" s="54">
        <f t="shared" si="3"/>
        <v>0</v>
      </c>
      <c r="X34" s="54">
        <f t="shared" si="4"/>
        <v>96</v>
      </c>
      <c r="Y34" s="55">
        <f t="shared" si="5"/>
        <v>0.58181818181818179</v>
      </c>
      <c r="Z34" s="56">
        <f t="shared" si="6"/>
        <v>1</v>
      </c>
    </row>
    <row r="35" spans="1:26" ht="31.5" hidden="1" x14ac:dyDescent="0.2">
      <c r="A35" s="24" t="s">
        <v>72</v>
      </c>
      <c r="B35" s="93"/>
      <c r="C35" s="95"/>
      <c r="D35" s="93"/>
      <c r="E35" s="100"/>
      <c r="F35" s="24" t="s">
        <v>89</v>
      </c>
      <c r="G35" s="3">
        <v>521</v>
      </c>
      <c r="H35" s="3">
        <v>282</v>
      </c>
      <c r="I35" s="3">
        <v>2</v>
      </c>
      <c r="J35" s="49">
        <f t="shared" si="0"/>
        <v>239</v>
      </c>
      <c r="K35" s="50">
        <f t="shared" si="1"/>
        <v>0.45873320537428025</v>
      </c>
      <c r="L35" s="6" t="s">
        <v>49</v>
      </c>
      <c r="M35" s="7">
        <v>1</v>
      </c>
      <c r="N35" s="27">
        <v>0</v>
      </c>
      <c r="O35" s="27">
        <v>0</v>
      </c>
      <c r="P35" s="27">
        <v>0</v>
      </c>
      <c r="Q35" s="52">
        <f t="shared" si="2"/>
        <v>0</v>
      </c>
      <c r="R35" s="53">
        <v>0</v>
      </c>
      <c r="S35" s="28" t="s">
        <v>22</v>
      </c>
      <c r="T35" s="29">
        <v>0</v>
      </c>
      <c r="U35" s="54">
        <f t="shared" si="3"/>
        <v>521</v>
      </c>
      <c r="V35" s="54">
        <f t="shared" si="3"/>
        <v>282</v>
      </c>
      <c r="W35" s="54">
        <f t="shared" si="3"/>
        <v>2</v>
      </c>
      <c r="X35" s="54">
        <f t="shared" si="4"/>
        <v>239</v>
      </c>
      <c r="Y35" s="55">
        <f t="shared" si="5"/>
        <v>0.45873320537428025</v>
      </c>
      <c r="Z35" s="56">
        <f t="shared" si="6"/>
        <v>1</v>
      </c>
    </row>
    <row r="36" spans="1:26" ht="32.25" hidden="1" thickBot="1" x14ac:dyDescent="0.25">
      <c r="A36" s="24" t="s">
        <v>72</v>
      </c>
      <c r="B36" s="93"/>
      <c r="C36" s="95"/>
      <c r="D36" s="93"/>
      <c r="E36" s="100"/>
      <c r="F36" s="24" t="s">
        <v>90</v>
      </c>
      <c r="G36" s="3">
        <v>192</v>
      </c>
      <c r="H36" s="3">
        <v>99</v>
      </c>
      <c r="I36" s="3">
        <v>0</v>
      </c>
      <c r="J36" s="49">
        <f t="shared" si="0"/>
        <v>93</v>
      </c>
      <c r="K36" s="50">
        <f t="shared" si="1"/>
        <v>0.484375</v>
      </c>
      <c r="L36" s="6" t="s">
        <v>91</v>
      </c>
      <c r="M36" s="7">
        <v>1</v>
      </c>
      <c r="N36" s="27">
        <v>0</v>
      </c>
      <c r="O36" s="27">
        <v>0</v>
      </c>
      <c r="P36" s="27">
        <v>0</v>
      </c>
      <c r="Q36" s="52">
        <f t="shared" si="2"/>
        <v>0</v>
      </c>
      <c r="R36" s="53">
        <v>0</v>
      </c>
      <c r="S36" s="28" t="s">
        <v>22</v>
      </c>
      <c r="T36" s="29">
        <v>0</v>
      </c>
      <c r="U36" s="54">
        <f t="shared" si="3"/>
        <v>192</v>
      </c>
      <c r="V36" s="54">
        <f t="shared" si="3"/>
        <v>99</v>
      </c>
      <c r="W36" s="54">
        <f t="shared" si="3"/>
        <v>0</v>
      </c>
      <c r="X36" s="54">
        <f t="shared" si="4"/>
        <v>93</v>
      </c>
      <c r="Y36" s="55">
        <f t="shared" si="5"/>
        <v>0.484375</v>
      </c>
      <c r="Z36" s="56">
        <f t="shared" si="6"/>
        <v>1</v>
      </c>
    </row>
    <row r="37" spans="1:26" ht="110.25" hidden="1" x14ac:dyDescent="0.2">
      <c r="A37" s="24" t="s">
        <v>92</v>
      </c>
      <c r="B37" s="93" t="s">
        <v>19</v>
      </c>
      <c r="C37" s="102">
        <f>SUM(G37:G53)</f>
        <v>35695</v>
      </c>
      <c r="D37" s="103">
        <f>SUM(H37:H53)</f>
        <v>31562</v>
      </c>
      <c r="E37" s="104" t="e">
        <f>D37/#REF!</f>
        <v>#REF!</v>
      </c>
      <c r="F37" s="60" t="s">
        <v>93</v>
      </c>
      <c r="G37" s="61">
        <v>2602</v>
      </c>
      <c r="H37" s="61">
        <v>2621</v>
      </c>
      <c r="I37" s="61">
        <v>184</v>
      </c>
      <c r="J37" s="49">
        <f t="shared" si="0"/>
        <v>-19</v>
      </c>
      <c r="K37" s="50">
        <f t="shared" si="1"/>
        <v>-7.3020753266717911E-3</v>
      </c>
      <c r="L37" s="14" t="s">
        <v>94</v>
      </c>
      <c r="M37" s="15">
        <v>7</v>
      </c>
      <c r="N37" s="62">
        <v>3502</v>
      </c>
      <c r="O37" s="62">
        <v>1515</v>
      </c>
      <c r="P37" s="62">
        <v>661</v>
      </c>
      <c r="Q37" s="52">
        <f t="shared" si="2"/>
        <v>1987</v>
      </c>
      <c r="R37" s="53">
        <f t="shared" ref="R37:R74" si="8">Q37/N37</f>
        <v>0.56739006282124504</v>
      </c>
      <c r="S37" s="28" t="s">
        <v>95</v>
      </c>
      <c r="T37" s="65">
        <v>14</v>
      </c>
      <c r="U37" s="54">
        <f t="shared" si="3"/>
        <v>6104</v>
      </c>
      <c r="V37" s="54">
        <f t="shared" si="3"/>
        <v>4136</v>
      </c>
      <c r="W37" s="54">
        <f t="shared" si="3"/>
        <v>845</v>
      </c>
      <c r="X37" s="54">
        <f t="shared" si="4"/>
        <v>1968</v>
      </c>
      <c r="Y37" s="55">
        <f t="shared" si="5"/>
        <v>0.32241153342070772</v>
      </c>
      <c r="Z37" s="56">
        <f t="shared" si="6"/>
        <v>21</v>
      </c>
    </row>
    <row r="38" spans="1:26" ht="94.5" hidden="1" x14ac:dyDescent="0.2">
      <c r="A38" s="24" t="s">
        <v>92</v>
      </c>
      <c r="B38" s="93"/>
      <c r="C38" s="95"/>
      <c r="D38" s="93"/>
      <c r="E38" s="100"/>
      <c r="F38" s="24" t="s">
        <v>96</v>
      </c>
      <c r="G38" s="3">
        <v>3340</v>
      </c>
      <c r="H38" s="3">
        <v>1976</v>
      </c>
      <c r="I38" s="3">
        <v>87</v>
      </c>
      <c r="J38" s="49">
        <f t="shared" si="0"/>
        <v>1364</v>
      </c>
      <c r="K38" s="50">
        <f t="shared" si="1"/>
        <v>0.40838323353293415</v>
      </c>
      <c r="L38" s="6" t="s">
        <v>97</v>
      </c>
      <c r="M38" s="7">
        <v>6</v>
      </c>
      <c r="N38" s="27">
        <v>1022</v>
      </c>
      <c r="O38" s="27">
        <v>415</v>
      </c>
      <c r="P38" s="27">
        <v>184</v>
      </c>
      <c r="Q38" s="52">
        <f t="shared" si="2"/>
        <v>607</v>
      </c>
      <c r="R38" s="53">
        <f t="shared" si="8"/>
        <v>0.59393346379647749</v>
      </c>
      <c r="S38" s="28" t="s">
        <v>98</v>
      </c>
      <c r="T38" s="29">
        <v>7</v>
      </c>
      <c r="U38" s="54">
        <f t="shared" si="3"/>
        <v>4362</v>
      </c>
      <c r="V38" s="54">
        <f t="shared" si="3"/>
        <v>2391</v>
      </c>
      <c r="W38" s="54">
        <f t="shared" si="3"/>
        <v>271</v>
      </c>
      <c r="X38" s="54">
        <f t="shared" si="4"/>
        <v>1971</v>
      </c>
      <c r="Y38" s="55">
        <f t="shared" si="5"/>
        <v>0.4518569463548831</v>
      </c>
      <c r="Z38" s="56">
        <f t="shared" si="6"/>
        <v>13</v>
      </c>
    </row>
    <row r="39" spans="1:26" ht="31.5" hidden="1" x14ac:dyDescent="0.2">
      <c r="A39" s="24" t="s">
        <v>92</v>
      </c>
      <c r="B39" s="93"/>
      <c r="C39" s="95"/>
      <c r="D39" s="93"/>
      <c r="E39" s="100"/>
      <c r="F39" s="24" t="s">
        <v>99</v>
      </c>
      <c r="G39" s="3">
        <v>152</v>
      </c>
      <c r="H39" s="3">
        <v>340</v>
      </c>
      <c r="I39" s="3">
        <v>6</v>
      </c>
      <c r="J39" s="49">
        <f t="shared" si="0"/>
        <v>-188</v>
      </c>
      <c r="K39" s="50">
        <f t="shared" si="1"/>
        <v>-1.236842105263158</v>
      </c>
      <c r="L39" s="6" t="s">
        <v>100</v>
      </c>
      <c r="M39" s="7">
        <v>1</v>
      </c>
      <c r="N39" s="27">
        <v>191</v>
      </c>
      <c r="O39" s="27">
        <v>14</v>
      </c>
      <c r="P39" s="27">
        <v>1</v>
      </c>
      <c r="Q39" s="52">
        <f t="shared" si="2"/>
        <v>177</v>
      </c>
      <c r="R39" s="53">
        <v>0</v>
      </c>
      <c r="S39" s="28" t="s">
        <v>101</v>
      </c>
      <c r="T39" s="29">
        <v>1</v>
      </c>
      <c r="U39" s="54">
        <f t="shared" si="3"/>
        <v>343</v>
      </c>
      <c r="V39" s="54">
        <f t="shared" si="3"/>
        <v>354</v>
      </c>
      <c r="W39" s="54">
        <f t="shared" si="3"/>
        <v>7</v>
      </c>
      <c r="X39" s="54">
        <f t="shared" si="4"/>
        <v>-11</v>
      </c>
      <c r="Y39" s="55">
        <f t="shared" si="5"/>
        <v>-3.2069970845481049E-2</v>
      </c>
      <c r="Z39" s="56">
        <f t="shared" si="6"/>
        <v>2</v>
      </c>
    </row>
    <row r="40" spans="1:26" ht="94.5" hidden="1" x14ac:dyDescent="0.2">
      <c r="A40" s="24" t="s">
        <v>92</v>
      </c>
      <c r="B40" s="93"/>
      <c r="C40" s="95"/>
      <c r="D40" s="93"/>
      <c r="E40" s="100"/>
      <c r="F40" s="24" t="s">
        <v>102</v>
      </c>
      <c r="G40" s="3">
        <v>4381</v>
      </c>
      <c r="H40" s="3">
        <v>4029</v>
      </c>
      <c r="I40" s="3">
        <v>183</v>
      </c>
      <c r="J40" s="49">
        <f t="shared" si="0"/>
        <v>352</v>
      </c>
      <c r="K40" s="50">
        <f t="shared" si="1"/>
        <v>8.0346952750513581E-2</v>
      </c>
      <c r="L40" s="6" t="s">
        <v>103</v>
      </c>
      <c r="M40" s="7">
        <v>8</v>
      </c>
      <c r="N40" s="27">
        <v>1511</v>
      </c>
      <c r="O40" s="27">
        <v>1003</v>
      </c>
      <c r="P40" s="27">
        <v>351</v>
      </c>
      <c r="Q40" s="52">
        <f t="shared" si="2"/>
        <v>508</v>
      </c>
      <c r="R40" s="53">
        <f t="shared" si="8"/>
        <v>0.33620119126406356</v>
      </c>
      <c r="S40" s="28" t="s">
        <v>104</v>
      </c>
      <c r="T40" s="29">
        <v>7</v>
      </c>
      <c r="U40" s="54">
        <f t="shared" si="3"/>
        <v>5892</v>
      </c>
      <c r="V40" s="54">
        <f t="shared" si="3"/>
        <v>5032</v>
      </c>
      <c r="W40" s="54">
        <f t="shared" si="3"/>
        <v>534</v>
      </c>
      <c r="X40" s="54">
        <f t="shared" si="4"/>
        <v>860</v>
      </c>
      <c r="Y40" s="55">
        <f t="shared" si="5"/>
        <v>0.14596062457569586</v>
      </c>
      <c r="Z40" s="56">
        <f t="shared" si="6"/>
        <v>15</v>
      </c>
    </row>
    <row r="41" spans="1:26" ht="94.5" hidden="1" x14ac:dyDescent="0.2">
      <c r="A41" s="24" t="s">
        <v>92</v>
      </c>
      <c r="B41" s="93"/>
      <c r="C41" s="95"/>
      <c r="D41" s="93"/>
      <c r="E41" s="100"/>
      <c r="F41" s="24" t="s">
        <v>105</v>
      </c>
      <c r="G41" s="3">
        <v>3818</v>
      </c>
      <c r="H41" s="3">
        <v>2825</v>
      </c>
      <c r="I41" s="3">
        <v>101</v>
      </c>
      <c r="J41" s="49">
        <f t="shared" si="0"/>
        <v>993</v>
      </c>
      <c r="K41" s="50">
        <f t="shared" si="1"/>
        <v>0.26008381351492926</v>
      </c>
      <c r="L41" s="6" t="s">
        <v>106</v>
      </c>
      <c r="M41" s="7">
        <v>9</v>
      </c>
      <c r="N41" s="27">
        <v>1318</v>
      </c>
      <c r="O41" s="27">
        <v>794</v>
      </c>
      <c r="P41" s="27">
        <v>184</v>
      </c>
      <c r="Q41" s="52">
        <f t="shared" si="2"/>
        <v>524</v>
      </c>
      <c r="R41" s="53">
        <f t="shared" si="8"/>
        <v>0.39757207890743551</v>
      </c>
      <c r="S41" s="28" t="s">
        <v>107</v>
      </c>
      <c r="T41" s="29">
        <v>7</v>
      </c>
      <c r="U41" s="54">
        <f t="shared" si="3"/>
        <v>5136</v>
      </c>
      <c r="V41" s="54">
        <f t="shared" si="3"/>
        <v>3619</v>
      </c>
      <c r="W41" s="54">
        <f t="shared" si="3"/>
        <v>285</v>
      </c>
      <c r="X41" s="54">
        <f t="shared" si="4"/>
        <v>1517</v>
      </c>
      <c r="Y41" s="55">
        <f t="shared" si="5"/>
        <v>0.29536604361370716</v>
      </c>
      <c r="Z41" s="56">
        <f t="shared" si="6"/>
        <v>16</v>
      </c>
    </row>
    <row r="42" spans="1:26" ht="31.5" hidden="1" x14ac:dyDescent="0.2">
      <c r="A42" s="24" t="s">
        <v>92</v>
      </c>
      <c r="B42" s="93"/>
      <c r="C42" s="95"/>
      <c r="D42" s="93"/>
      <c r="E42" s="100"/>
      <c r="F42" s="24" t="s">
        <v>108</v>
      </c>
      <c r="G42" s="3">
        <v>883</v>
      </c>
      <c r="H42" s="3">
        <v>295</v>
      </c>
      <c r="I42" s="3">
        <v>7</v>
      </c>
      <c r="J42" s="49">
        <f t="shared" si="0"/>
        <v>588</v>
      </c>
      <c r="K42" s="50">
        <f t="shared" si="1"/>
        <v>0.66591166477916197</v>
      </c>
      <c r="L42" s="6" t="s">
        <v>109</v>
      </c>
      <c r="M42" s="7">
        <v>4</v>
      </c>
      <c r="N42" s="27">
        <v>0</v>
      </c>
      <c r="O42" s="27">
        <v>0</v>
      </c>
      <c r="P42" s="27">
        <v>0</v>
      </c>
      <c r="Q42" s="52">
        <f t="shared" si="2"/>
        <v>0</v>
      </c>
      <c r="R42" s="53">
        <v>0</v>
      </c>
      <c r="S42" s="28" t="s">
        <v>22</v>
      </c>
      <c r="T42" s="29">
        <v>0</v>
      </c>
      <c r="U42" s="54">
        <f t="shared" si="3"/>
        <v>883</v>
      </c>
      <c r="V42" s="54">
        <f t="shared" si="3"/>
        <v>295</v>
      </c>
      <c r="W42" s="54">
        <f t="shared" si="3"/>
        <v>7</v>
      </c>
      <c r="X42" s="54">
        <f t="shared" si="4"/>
        <v>588</v>
      </c>
      <c r="Y42" s="55">
        <f t="shared" si="5"/>
        <v>0.66591166477916197</v>
      </c>
      <c r="Z42" s="56">
        <f t="shared" si="6"/>
        <v>4</v>
      </c>
    </row>
    <row r="43" spans="1:26" ht="31.5" hidden="1" x14ac:dyDescent="0.2">
      <c r="A43" s="24" t="s">
        <v>92</v>
      </c>
      <c r="B43" s="93"/>
      <c r="C43" s="95"/>
      <c r="D43" s="93"/>
      <c r="E43" s="100"/>
      <c r="F43" s="24" t="s">
        <v>110</v>
      </c>
      <c r="G43" s="3">
        <v>538</v>
      </c>
      <c r="H43" s="3">
        <v>186</v>
      </c>
      <c r="I43" s="3">
        <v>3</v>
      </c>
      <c r="J43" s="49">
        <f t="shared" si="0"/>
        <v>352</v>
      </c>
      <c r="K43" s="50">
        <f t="shared" si="1"/>
        <v>0.65427509293680297</v>
      </c>
      <c r="L43" s="6" t="s">
        <v>111</v>
      </c>
      <c r="M43" s="7">
        <v>3</v>
      </c>
      <c r="N43" s="27">
        <v>0</v>
      </c>
      <c r="O43" s="27">
        <v>0</v>
      </c>
      <c r="P43" s="27">
        <v>0</v>
      </c>
      <c r="Q43" s="52">
        <f t="shared" si="2"/>
        <v>0</v>
      </c>
      <c r="R43" s="53">
        <v>0</v>
      </c>
      <c r="S43" s="28" t="s">
        <v>22</v>
      </c>
      <c r="T43" s="29">
        <v>0</v>
      </c>
      <c r="U43" s="54">
        <f t="shared" si="3"/>
        <v>538</v>
      </c>
      <c r="V43" s="54">
        <f t="shared" si="3"/>
        <v>186</v>
      </c>
      <c r="W43" s="54">
        <f t="shared" si="3"/>
        <v>3</v>
      </c>
      <c r="X43" s="54">
        <f t="shared" si="4"/>
        <v>352</v>
      </c>
      <c r="Y43" s="55">
        <f t="shared" si="5"/>
        <v>0.65427509293680297</v>
      </c>
      <c r="Z43" s="56">
        <f t="shared" si="6"/>
        <v>3</v>
      </c>
    </row>
    <row r="44" spans="1:26" ht="94.5" hidden="1" x14ac:dyDescent="0.2">
      <c r="A44" s="24" t="s">
        <v>92</v>
      </c>
      <c r="B44" s="93"/>
      <c r="C44" s="95"/>
      <c r="D44" s="93"/>
      <c r="E44" s="100"/>
      <c r="F44" s="24" t="s">
        <v>112</v>
      </c>
      <c r="G44" s="3">
        <v>3749</v>
      </c>
      <c r="H44" s="3">
        <v>2868</v>
      </c>
      <c r="I44" s="3">
        <v>114</v>
      </c>
      <c r="J44" s="49">
        <f t="shared" si="0"/>
        <v>881</v>
      </c>
      <c r="K44" s="50">
        <f t="shared" si="1"/>
        <v>0.23499599893304882</v>
      </c>
      <c r="L44" s="6" t="s">
        <v>113</v>
      </c>
      <c r="M44" s="7">
        <v>9</v>
      </c>
      <c r="N44" s="27">
        <v>1045</v>
      </c>
      <c r="O44" s="27">
        <v>715</v>
      </c>
      <c r="P44" s="27">
        <v>211</v>
      </c>
      <c r="Q44" s="52">
        <f t="shared" si="2"/>
        <v>330</v>
      </c>
      <c r="R44" s="53">
        <f t="shared" si="8"/>
        <v>0.31578947368421051</v>
      </c>
      <c r="S44" s="28" t="s">
        <v>114</v>
      </c>
      <c r="T44" s="29">
        <v>7</v>
      </c>
      <c r="U44" s="54">
        <f t="shared" si="3"/>
        <v>4794</v>
      </c>
      <c r="V44" s="54">
        <f t="shared" si="3"/>
        <v>3583</v>
      </c>
      <c r="W44" s="54">
        <f t="shared" si="3"/>
        <v>325</v>
      </c>
      <c r="X44" s="54">
        <f t="shared" si="4"/>
        <v>1211</v>
      </c>
      <c r="Y44" s="55">
        <f t="shared" si="5"/>
        <v>0.25260742594910307</v>
      </c>
      <c r="Z44" s="56">
        <f t="shared" si="6"/>
        <v>16</v>
      </c>
    </row>
    <row r="45" spans="1:26" ht="94.5" hidden="1" x14ac:dyDescent="0.2">
      <c r="A45" s="24" t="s">
        <v>92</v>
      </c>
      <c r="B45" s="93"/>
      <c r="C45" s="95"/>
      <c r="D45" s="93"/>
      <c r="E45" s="100"/>
      <c r="F45" s="24" t="s">
        <v>115</v>
      </c>
      <c r="G45" s="3">
        <v>3135</v>
      </c>
      <c r="H45" s="3">
        <v>3843</v>
      </c>
      <c r="I45" s="3">
        <v>175</v>
      </c>
      <c r="J45" s="49">
        <f t="shared" si="0"/>
        <v>-708</v>
      </c>
      <c r="K45" s="50">
        <f t="shared" si="1"/>
        <v>-0.22583732057416267</v>
      </c>
      <c r="L45" s="6" t="s">
        <v>116</v>
      </c>
      <c r="M45" s="7">
        <v>8</v>
      </c>
      <c r="N45" s="27">
        <v>257</v>
      </c>
      <c r="O45" s="27">
        <v>216</v>
      </c>
      <c r="P45" s="27">
        <v>67</v>
      </c>
      <c r="Q45" s="52">
        <f t="shared" si="2"/>
        <v>41</v>
      </c>
      <c r="R45" s="53">
        <f t="shared" si="8"/>
        <v>0.15953307392996108</v>
      </c>
      <c r="S45" s="28" t="s">
        <v>117</v>
      </c>
      <c r="T45" s="29">
        <v>1</v>
      </c>
      <c r="U45" s="54">
        <f t="shared" si="3"/>
        <v>3392</v>
      </c>
      <c r="V45" s="54">
        <f t="shared" si="3"/>
        <v>4059</v>
      </c>
      <c r="W45" s="54">
        <f t="shared" si="3"/>
        <v>242</v>
      </c>
      <c r="X45" s="54">
        <f t="shared" si="4"/>
        <v>-667</v>
      </c>
      <c r="Y45" s="55">
        <f t="shared" si="5"/>
        <v>-0.19663915094339623</v>
      </c>
      <c r="Z45" s="56">
        <f t="shared" si="6"/>
        <v>9</v>
      </c>
    </row>
    <row r="46" spans="1:26" ht="47.25" hidden="1" x14ac:dyDescent="0.2">
      <c r="A46" s="24" t="s">
        <v>92</v>
      </c>
      <c r="B46" s="93"/>
      <c r="C46" s="95"/>
      <c r="D46" s="93"/>
      <c r="E46" s="100"/>
      <c r="F46" s="24" t="s">
        <v>118</v>
      </c>
      <c r="G46" s="3">
        <v>1733</v>
      </c>
      <c r="H46" s="3">
        <v>1650</v>
      </c>
      <c r="I46" s="3">
        <v>214</v>
      </c>
      <c r="J46" s="49">
        <f t="shared" si="0"/>
        <v>83</v>
      </c>
      <c r="K46" s="50">
        <f t="shared" si="1"/>
        <v>4.7893825735718411E-2</v>
      </c>
      <c r="L46" s="6" t="s">
        <v>119</v>
      </c>
      <c r="M46" s="7">
        <v>4</v>
      </c>
      <c r="N46" s="27">
        <v>250</v>
      </c>
      <c r="O46" s="27">
        <v>264</v>
      </c>
      <c r="P46" s="27">
        <v>146</v>
      </c>
      <c r="Q46" s="52">
        <f t="shared" si="2"/>
        <v>-14</v>
      </c>
      <c r="R46" s="53">
        <f t="shared" si="8"/>
        <v>-5.6000000000000001E-2</v>
      </c>
      <c r="S46" s="28" t="s">
        <v>53</v>
      </c>
      <c r="T46" s="29">
        <v>1</v>
      </c>
      <c r="U46" s="54">
        <f t="shared" si="3"/>
        <v>1983</v>
      </c>
      <c r="V46" s="54">
        <f t="shared" si="3"/>
        <v>1914</v>
      </c>
      <c r="W46" s="54">
        <f t="shared" si="3"/>
        <v>360</v>
      </c>
      <c r="X46" s="54">
        <f t="shared" si="4"/>
        <v>69</v>
      </c>
      <c r="Y46" s="55">
        <f t="shared" si="5"/>
        <v>3.4795763993948563E-2</v>
      </c>
      <c r="Z46" s="56">
        <f t="shared" si="6"/>
        <v>5</v>
      </c>
    </row>
    <row r="47" spans="1:26" ht="141.75" hidden="1" x14ac:dyDescent="0.2">
      <c r="A47" s="24" t="s">
        <v>92</v>
      </c>
      <c r="B47" s="93"/>
      <c r="C47" s="95"/>
      <c r="D47" s="93"/>
      <c r="E47" s="100"/>
      <c r="F47" s="24" t="s">
        <v>120</v>
      </c>
      <c r="G47" s="3">
        <v>6223</v>
      </c>
      <c r="H47" s="3">
        <v>6161</v>
      </c>
      <c r="I47" s="3">
        <v>520</v>
      </c>
      <c r="J47" s="49">
        <f t="shared" si="0"/>
        <v>62</v>
      </c>
      <c r="K47" s="50">
        <f t="shared" si="1"/>
        <v>9.963040334243934E-3</v>
      </c>
      <c r="L47" s="6" t="s">
        <v>121</v>
      </c>
      <c r="M47" s="7">
        <v>10</v>
      </c>
      <c r="N47" s="27">
        <v>6364</v>
      </c>
      <c r="O47" s="27">
        <v>3232</v>
      </c>
      <c r="P47" s="27">
        <v>1330</v>
      </c>
      <c r="Q47" s="52">
        <f t="shared" si="2"/>
        <v>3132</v>
      </c>
      <c r="R47" s="53">
        <f t="shared" si="8"/>
        <v>0.49214330609679446</v>
      </c>
      <c r="S47" s="28" t="s">
        <v>122</v>
      </c>
      <c r="T47" s="29">
        <v>17</v>
      </c>
      <c r="U47" s="54">
        <f t="shared" si="3"/>
        <v>12587</v>
      </c>
      <c r="V47" s="54">
        <f t="shared" si="3"/>
        <v>9393</v>
      </c>
      <c r="W47" s="54">
        <f t="shared" si="3"/>
        <v>1850</v>
      </c>
      <c r="X47" s="54">
        <f t="shared" si="4"/>
        <v>3194</v>
      </c>
      <c r="Y47" s="55">
        <f t="shared" si="5"/>
        <v>0.25375387304361641</v>
      </c>
      <c r="Z47" s="56">
        <f t="shared" si="6"/>
        <v>27</v>
      </c>
    </row>
    <row r="48" spans="1:26" s="66" customFormat="1" ht="31.5" hidden="1" x14ac:dyDescent="0.2">
      <c r="A48" s="24" t="s">
        <v>92</v>
      </c>
      <c r="B48" s="93"/>
      <c r="C48" s="95"/>
      <c r="D48" s="93"/>
      <c r="E48" s="100"/>
      <c r="F48" s="24" t="s">
        <v>123</v>
      </c>
      <c r="G48" s="3">
        <v>459</v>
      </c>
      <c r="H48" s="3">
        <v>277</v>
      </c>
      <c r="I48" s="3">
        <v>22</v>
      </c>
      <c r="J48" s="49">
        <f t="shared" si="0"/>
        <v>182</v>
      </c>
      <c r="K48" s="50">
        <f t="shared" si="1"/>
        <v>0.39651416122004357</v>
      </c>
      <c r="L48" s="6" t="s">
        <v>124</v>
      </c>
      <c r="M48" s="7">
        <v>2</v>
      </c>
      <c r="N48" s="27">
        <v>162</v>
      </c>
      <c r="O48" s="27">
        <v>54</v>
      </c>
      <c r="P48" s="27">
        <v>5</v>
      </c>
      <c r="Q48" s="52">
        <f t="shared" si="2"/>
        <v>108</v>
      </c>
      <c r="R48" s="53">
        <f t="shared" si="8"/>
        <v>0.66666666666666663</v>
      </c>
      <c r="S48" s="28" t="s">
        <v>125</v>
      </c>
      <c r="T48" s="29">
        <v>1</v>
      </c>
      <c r="U48" s="54">
        <f t="shared" si="3"/>
        <v>621</v>
      </c>
      <c r="V48" s="54">
        <f t="shared" si="3"/>
        <v>331</v>
      </c>
      <c r="W48" s="54">
        <f t="shared" si="3"/>
        <v>27</v>
      </c>
      <c r="X48" s="54">
        <f t="shared" si="4"/>
        <v>290</v>
      </c>
      <c r="Y48" s="55">
        <f t="shared" si="5"/>
        <v>0.4669887278582931</v>
      </c>
      <c r="Z48" s="56">
        <f t="shared" si="6"/>
        <v>3</v>
      </c>
    </row>
    <row r="49" spans="1:26" ht="94.5" hidden="1" x14ac:dyDescent="0.2">
      <c r="A49" s="24" t="s">
        <v>92</v>
      </c>
      <c r="B49" s="93"/>
      <c r="C49" s="95"/>
      <c r="D49" s="93"/>
      <c r="E49" s="100"/>
      <c r="F49" s="24" t="s">
        <v>126</v>
      </c>
      <c r="G49" s="3">
        <v>1644</v>
      </c>
      <c r="H49" s="3">
        <v>1799</v>
      </c>
      <c r="I49" s="3">
        <v>106</v>
      </c>
      <c r="J49" s="49">
        <f t="shared" si="0"/>
        <v>-155</v>
      </c>
      <c r="K49" s="50">
        <f t="shared" si="1"/>
        <v>-9.428223844282238E-2</v>
      </c>
      <c r="L49" s="6" t="s">
        <v>127</v>
      </c>
      <c r="M49" s="7">
        <v>6</v>
      </c>
      <c r="N49" s="27">
        <v>0</v>
      </c>
      <c r="O49" s="27">
        <v>0</v>
      </c>
      <c r="P49" s="27">
        <v>0</v>
      </c>
      <c r="Q49" s="52">
        <f t="shared" si="2"/>
        <v>0</v>
      </c>
      <c r="R49" s="53">
        <v>0</v>
      </c>
      <c r="S49" s="28" t="s">
        <v>22</v>
      </c>
      <c r="T49" s="29">
        <v>0</v>
      </c>
      <c r="U49" s="54">
        <f t="shared" si="3"/>
        <v>1644</v>
      </c>
      <c r="V49" s="54">
        <f t="shared" si="3"/>
        <v>1799</v>
      </c>
      <c r="W49" s="54">
        <f t="shared" si="3"/>
        <v>106</v>
      </c>
      <c r="X49" s="54">
        <f t="shared" si="4"/>
        <v>-155</v>
      </c>
      <c r="Y49" s="55">
        <f t="shared" si="5"/>
        <v>-9.428223844282238E-2</v>
      </c>
      <c r="Z49" s="56">
        <f t="shared" si="6"/>
        <v>6</v>
      </c>
    </row>
    <row r="50" spans="1:26" ht="15.75" hidden="1" x14ac:dyDescent="0.2">
      <c r="A50" s="24" t="s">
        <v>92</v>
      </c>
      <c r="B50" s="93"/>
      <c r="C50" s="95"/>
      <c r="D50" s="93"/>
      <c r="E50" s="100"/>
      <c r="F50" s="24" t="s">
        <v>128</v>
      </c>
      <c r="G50" s="3">
        <v>328</v>
      </c>
      <c r="H50" s="3">
        <v>376</v>
      </c>
      <c r="I50" s="3">
        <v>11</v>
      </c>
      <c r="J50" s="49">
        <f t="shared" si="0"/>
        <v>-48</v>
      </c>
      <c r="K50" s="50">
        <f t="shared" si="1"/>
        <v>-0.14634146341463414</v>
      </c>
      <c r="L50" s="6" t="s">
        <v>129</v>
      </c>
      <c r="M50" s="7">
        <v>2</v>
      </c>
      <c r="N50" s="27">
        <v>0</v>
      </c>
      <c r="O50" s="27">
        <v>0</v>
      </c>
      <c r="P50" s="27">
        <v>0</v>
      </c>
      <c r="Q50" s="52">
        <f t="shared" si="2"/>
        <v>0</v>
      </c>
      <c r="R50" s="53">
        <v>0</v>
      </c>
      <c r="S50" s="28" t="s">
        <v>22</v>
      </c>
      <c r="T50" s="29">
        <v>0</v>
      </c>
      <c r="U50" s="54">
        <f t="shared" si="3"/>
        <v>328</v>
      </c>
      <c r="V50" s="54">
        <f t="shared" si="3"/>
        <v>376</v>
      </c>
      <c r="W50" s="54">
        <f t="shared" si="3"/>
        <v>11</v>
      </c>
      <c r="X50" s="54">
        <f t="shared" si="4"/>
        <v>-48</v>
      </c>
      <c r="Y50" s="55">
        <f t="shared" si="5"/>
        <v>-0.14634146341463414</v>
      </c>
      <c r="Z50" s="56">
        <f t="shared" si="6"/>
        <v>2</v>
      </c>
    </row>
    <row r="51" spans="1:26" ht="63" hidden="1" x14ac:dyDescent="0.2">
      <c r="A51" s="24" t="s">
        <v>92</v>
      </c>
      <c r="B51" s="93"/>
      <c r="C51" s="95"/>
      <c r="D51" s="93"/>
      <c r="E51" s="100"/>
      <c r="F51" s="24" t="s">
        <v>130</v>
      </c>
      <c r="G51" s="3">
        <v>1732</v>
      </c>
      <c r="H51" s="3">
        <v>1600</v>
      </c>
      <c r="I51" s="3">
        <v>94</v>
      </c>
      <c r="J51" s="49">
        <f t="shared" si="0"/>
        <v>132</v>
      </c>
      <c r="K51" s="50">
        <f t="shared" si="1"/>
        <v>7.6212471131639717E-2</v>
      </c>
      <c r="L51" s="6" t="s">
        <v>131</v>
      </c>
      <c r="M51" s="7">
        <v>5</v>
      </c>
      <c r="N51" s="27">
        <v>198</v>
      </c>
      <c r="O51" s="27">
        <v>111</v>
      </c>
      <c r="P51" s="27">
        <v>54</v>
      </c>
      <c r="Q51" s="52">
        <f t="shared" si="2"/>
        <v>87</v>
      </c>
      <c r="R51" s="53">
        <f t="shared" si="8"/>
        <v>0.43939393939393939</v>
      </c>
      <c r="S51" s="28" t="s">
        <v>71</v>
      </c>
      <c r="T51" s="29">
        <v>1</v>
      </c>
      <c r="U51" s="54">
        <f t="shared" si="3"/>
        <v>1930</v>
      </c>
      <c r="V51" s="54">
        <f t="shared" si="3"/>
        <v>1711</v>
      </c>
      <c r="W51" s="54">
        <f t="shared" si="3"/>
        <v>148</v>
      </c>
      <c r="X51" s="54">
        <f t="shared" si="4"/>
        <v>219</v>
      </c>
      <c r="Y51" s="55">
        <f t="shared" si="5"/>
        <v>0.11347150259067358</v>
      </c>
      <c r="Z51" s="56">
        <f t="shared" si="6"/>
        <v>6</v>
      </c>
    </row>
    <row r="52" spans="1:26" ht="47.25" hidden="1" x14ac:dyDescent="0.2">
      <c r="A52" s="24" t="s">
        <v>92</v>
      </c>
      <c r="B52" s="93"/>
      <c r="C52" s="95"/>
      <c r="D52" s="93"/>
      <c r="E52" s="100"/>
      <c r="F52" s="24" t="s">
        <v>132</v>
      </c>
      <c r="G52" s="3">
        <v>633</v>
      </c>
      <c r="H52" s="3">
        <v>600</v>
      </c>
      <c r="I52" s="3">
        <v>42</v>
      </c>
      <c r="J52" s="49">
        <f t="shared" si="0"/>
        <v>33</v>
      </c>
      <c r="K52" s="50">
        <f t="shared" si="1"/>
        <v>5.2132701421800945E-2</v>
      </c>
      <c r="L52" s="6" t="s">
        <v>133</v>
      </c>
      <c r="M52" s="7">
        <v>2</v>
      </c>
      <c r="N52" s="27">
        <v>866</v>
      </c>
      <c r="O52" s="27">
        <v>551</v>
      </c>
      <c r="P52" s="27">
        <v>189</v>
      </c>
      <c r="Q52" s="52">
        <f t="shared" si="2"/>
        <v>315</v>
      </c>
      <c r="R52" s="53">
        <f t="shared" si="8"/>
        <v>0.36374133949191684</v>
      </c>
      <c r="S52" s="28" t="s">
        <v>134</v>
      </c>
      <c r="T52" s="29">
        <v>6</v>
      </c>
      <c r="U52" s="54">
        <f t="shared" si="3"/>
        <v>1499</v>
      </c>
      <c r="V52" s="54">
        <f t="shared" si="3"/>
        <v>1151</v>
      </c>
      <c r="W52" s="54">
        <f t="shared" si="3"/>
        <v>231</v>
      </c>
      <c r="X52" s="54">
        <f t="shared" si="4"/>
        <v>348</v>
      </c>
      <c r="Y52" s="55">
        <f t="shared" si="5"/>
        <v>0.23215476984656438</v>
      </c>
      <c r="Z52" s="56">
        <f t="shared" si="6"/>
        <v>8</v>
      </c>
    </row>
    <row r="53" spans="1:26" ht="16.5" hidden="1" thickBot="1" x14ac:dyDescent="0.25">
      <c r="A53" s="24" t="s">
        <v>92</v>
      </c>
      <c r="B53" s="93"/>
      <c r="C53" s="96"/>
      <c r="D53" s="98"/>
      <c r="E53" s="101"/>
      <c r="F53" s="57" t="s">
        <v>135</v>
      </c>
      <c r="G53" s="58">
        <v>345</v>
      </c>
      <c r="H53" s="58">
        <v>116</v>
      </c>
      <c r="I53" s="58">
        <v>6</v>
      </c>
      <c r="J53" s="49">
        <f t="shared" si="0"/>
        <v>229</v>
      </c>
      <c r="K53" s="50">
        <f t="shared" si="1"/>
        <v>0.663768115942029</v>
      </c>
      <c r="L53" s="10" t="s">
        <v>32</v>
      </c>
      <c r="M53" s="11">
        <v>1</v>
      </c>
      <c r="N53" s="59">
        <v>0</v>
      </c>
      <c r="O53" s="59">
        <v>0</v>
      </c>
      <c r="P53" s="59">
        <v>0</v>
      </c>
      <c r="Q53" s="52">
        <f t="shared" si="2"/>
        <v>0</v>
      </c>
      <c r="R53" s="53">
        <v>0</v>
      </c>
      <c r="S53" s="67" t="s">
        <v>22</v>
      </c>
      <c r="T53" s="68">
        <v>0</v>
      </c>
      <c r="U53" s="54">
        <f t="shared" si="3"/>
        <v>345</v>
      </c>
      <c r="V53" s="54">
        <f t="shared" si="3"/>
        <v>116</v>
      </c>
      <c r="W53" s="54">
        <f t="shared" si="3"/>
        <v>6</v>
      </c>
      <c r="X53" s="54">
        <f t="shared" si="4"/>
        <v>229</v>
      </c>
      <c r="Y53" s="55">
        <f t="shared" si="5"/>
        <v>0.663768115942029</v>
      </c>
      <c r="Z53" s="56">
        <f t="shared" si="6"/>
        <v>1</v>
      </c>
    </row>
    <row r="54" spans="1:26" ht="141.75" hidden="1" x14ac:dyDescent="0.2">
      <c r="A54" s="24" t="s">
        <v>136</v>
      </c>
      <c r="B54" s="93" t="s">
        <v>19</v>
      </c>
      <c r="C54" s="102">
        <f>SUM(G54:G58)</f>
        <v>10550</v>
      </c>
      <c r="D54" s="103">
        <f>SUM(H54:H58)</f>
        <v>9136</v>
      </c>
      <c r="E54" s="104" t="e">
        <f>D54/#REF!</f>
        <v>#REF!</v>
      </c>
      <c r="F54" s="60" t="s">
        <v>137</v>
      </c>
      <c r="G54" s="61">
        <v>3498</v>
      </c>
      <c r="H54" s="61">
        <v>3432</v>
      </c>
      <c r="I54" s="61">
        <v>105</v>
      </c>
      <c r="J54" s="49">
        <f t="shared" si="0"/>
        <v>66</v>
      </c>
      <c r="K54" s="50">
        <f t="shared" si="1"/>
        <v>1.8867924528301886E-2</v>
      </c>
      <c r="L54" s="14" t="s">
        <v>138</v>
      </c>
      <c r="M54" s="15">
        <v>9</v>
      </c>
      <c r="N54" s="62">
        <v>4275</v>
      </c>
      <c r="O54" s="62">
        <v>2521</v>
      </c>
      <c r="P54" s="62">
        <v>284</v>
      </c>
      <c r="Q54" s="52">
        <f t="shared" si="2"/>
        <v>1754</v>
      </c>
      <c r="R54" s="53">
        <f t="shared" si="8"/>
        <v>0.41029239766081871</v>
      </c>
      <c r="S54" s="28" t="s">
        <v>139</v>
      </c>
      <c r="T54" s="64">
        <v>18</v>
      </c>
      <c r="U54" s="54">
        <f t="shared" si="3"/>
        <v>7773</v>
      </c>
      <c r="V54" s="54">
        <f t="shared" si="3"/>
        <v>5953</v>
      </c>
      <c r="W54" s="54">
        <f t="shared" si="3"/>
        <v>389</v>
      </c>
      <c r="X54" s="54">
        <f t="shared" si="4"/>
        <v>1820</v>
      </c>
      <c r="Y54" s="55">
        <f t="shared" si="5"/>
        <v>0.23414383121060081</v>
      </c>
      <c r="Z54" s="56">
        <f t="shared" si="6"/>
        <v>27</v>
      </c>
    </row>
    <row r="55" spans="1:26" ht="78.75" hidden="1" x14ac:dyDescent="0.2">
      <c r="A55" s="24" t="s">
        <v>136</v>
      </c>
      <c r="B55" s="93"/>
      <c r="C55" s="95"/>
      <c r="D55" s="93"/>
      <c r="E55" s="100"/>
      <c r="F55" s="24" t="s">
        <v>140</v>
      </c>
      <c r="G55" s="3">
        <v>1672</v>
      </c>
      <c r="H55" s="3">
        <v>1394</v>
      </c>
      <c r="I55" s="3">
        <v>23</v>
      </c>
      <c r="J55" s="49">
        <f t="shared" si="0"/>
        <v>278</v>
      </c>
      <c r="K55" s="50">
        <f t="shared" si="1"/>
        <v>0.16626794258373206</v>
      </c>
      <c r="L55" s="6" t="s">
        <v>141</v>
      </c>
      <c r="M55" s="7">
        <v>6</v>
      </c>
      <c r="N55" s="27">
        <v>1471</v>
      </c>
      <c r="O55" s="27">
        <v>790</v>
      </c>
      <c r="P55" s="27">
        <v>88</v>
      </c>
      <c r="Q55" s="52">
        <f t="shared" si="2"/>
        <v>681</v>
      </c>
      <c r="R55" s="53">
        <f t="shared" si="8"/>
        <v>0.4629503738953093</v>
      </c>
      <c r="S55" s="28" t="s">
        <v>142</v>
      </c>
      <c r="T55" s="29">
        <v>10</v>
      </c>
      <c r="U55" s="54">
        <f t="shared" si="3"/>
        <v>3143</v>
      </c>
      <c r="V55" s="54">
        <f t="shared" si="3"/>
        <v>2184</v>
      </c>
      <c r="W55" s="54">
        <f t="shared" si="3"/>
        <v>111</v>
      </c>
      <c r="X55" s="54">
        <f t="shared" si="4"/>
        <v>959</v>
      </c>
      <c r="Y55" s="55">
        <f t="shared" si="5"/>
        <v>0.30512249443207129</v>
      </c>
      <c r="Z55" s="56">
        <f t="shared" si="6"/>
        <v>16</v>
      </c>
    </row>
    <row r="56" spans="1:26" ht="110.25" hidden="1" x14ac:dyDescent="0.2">
      <c r="A56" s="24" t="s">
        <v>136</v>
      </c>
      <c r="B56" s="93"/>
      <c r="C56" s="95"/>
      <c r="D56" s="93"/>
      <c r="E56" s="100"/>
      <c r="F56" s="24" t="s">
        <v>143</v>
      </c>
      <c r="G56" s="3">
        <v>3086</v>
      </c>
      <c r="H56" s="3">
        <v>2457</v>
      </c>
      <c r="I56" s="3">
        <v>57</v>
      </c>
      <c r="J56" s="49">
        <f t="shared" si="0"/>
        <v>629</v>
      </c>
      <c r="K56" s="50">
        <f t="shared" si="1"/>
        <v>0.20382372002592353</v>
      </c>
      <c r="L56" s="6" t="s">
        <v>68</v>
      </c>
      <c r="M56" s="7">
        <v>10</v>
      </c>
      <c r="N56" s="27">
        <v>740</v>
      </c>
      <c r="O56" s="27">
        <v>272</v>
      </c>
      <c r="P56" s="27">
        <v>39</v>
      </c>
      <c r="Q56" s="52">
        <f t="shared" si="2"/>
        <v>468</v>
      </c>
      <c r="R56" s="53">
        <f t="shared" si="8"/>
        <v>0.63243243243243241</v>
      </c>
      <c r="S56" s="28" t="s">
        <v>144</v>
      </c>
      <c r="T56" s="29">
        <v>7</v>
      </c>
      <c r="U56" s="54">
        <f t="shared" si="3"/>
        <v>3826</v>
      </c>
      <c r="V56" s="54">
        <f t="shared" si="3"/>
        <v>2729</v>
      </c>
      <c r="W56" s="54">
        <f t="shared" si="3"/>
        <v>96</v>
      </c>
      <c r="X56" s="54">
        <f t="shared" si="4"/>
        <v>1097</v>
      </c>
      <c r="Y56" s="55">
        <f t="shared" si="5"/>
        <v>0.2867224255096707</v>
      </c>
      <c r="Z56" s="56">
        <f t="shared" si="6"/>
        <v>17</v>
      </c>
    </row>
    <row r="57" spans="1:26" ht="63" hidden="1" x14ac:dyDescent="0.2">
      <c r="A57" s="24" t="s">
        <v>136</v>
      </c>
      <c r="B57" s="93"/>
      <c r="C57" s="95"/>
      <c r="D57" s="93"/>
      <c r="E57" s="100"/>
      <c r="F57" s="24" t="s">
        <v>145</v>
      </c>
      <c r="G57" s="3">
        <v>213</v>
      </c>
      <c r="H57" s="3">
        <v>83</v>
      </c>
      <c r="I57" s="3">
        <v>0</v>
      </c>
      <c r="J57" s="49">
        <f t="shared" si="0"/>
        <v>130</v>
      </c>
      <c r="K57" s="50">
        <f t="shared" si="1"/>
        <v>0.61032863849765262</v>
      </c>
      <c r="L57" s="6" t="s">
        <v>88</v>
      </c>
      <c r="M57" s="7">
        <v>1</v>
      </c>
      <c r="N57" s="27">
        <v>750</v>
      </c>
      <c r="O57" s="27">
        <v>248</v>
      </c>
      <c r="P57" s="27">
        <v>35</v>
      </c>
      <c r="Q57" s="52">
        <f t="shared" si="2"/>
        <v>502</v>
      </c>
      <c r="R57" s="53">
        <f t="shared" si="8"/>
        <v>0.66933333333333334</v>
      </c>
      <c r="S57" s="28" t="s">
        <v>146</v>
      </c>
      <c r="T57" s="29">
        <v>8</v>
      </c>
      <c r="U57" s="54">
        <f t="shared" si="3"/>
        <v>963</v>
      </c>
      <c r="V57" s="54">
        <f t="shared" si="3"/>
        <v>331</v>
      </c>
      <c r="W57" s="54">
        <f t="shared" si="3"/>
        <v>35</v>
      </c>
      <c r="X57" s="54">
        <f t="shared" si="4"/>
        <v>632</v>
      </c>
      <c r="Y57" s="55">
        <f t="shared" si="5"/>
        <v>0.65628245067497404</v>
      </c>
      <c r="Z57" s="56">
        <f t="shared" si="6"/>
        <v>9</v>
      </c>
    </row>
    <row r="58" spans="1:26" ht="63.75" hidden="1" thickBot="1" x14ac:dyDescent="0.25">
      <c r="A58" s="24" t="s">
        <v>136</v>
      </c>
      <c r="B58" s="93"/>
      <c r="C58" s="95"/>
      <c r="D58" s="93"/>
      <c r="E58" s="100"/>
      <c r="F58" s="24" t="s">
        <v>147</v>
      </c>
      <c r="G58" s="3">
        <v>2081</v>
      </c>
      <c r="H58" s="3">
        <v>1770</v>
      </c>
      <c r="I58" s="3">
        <v>50</v>
      </c>
      <c r="J58" s="49">
        <f t="shared" si="0"/>
        <v>311</v>
      </c>
      <c r="K58" s="50">
        <f t="shared" si="1"/>
        <v>0.14944738106679481</v>
      </c>
      <c r="L58" s="6" t="s">
        <v>148</v>
      </c>
      <c r="M58" s="7">
        <v>5</v>
      </c>
      <c r="N58" s="27">
        <v>3233</v>
      </c>
      <c r="O58" s="27">
        <v>2756</v>
      </c>
      <c r="P58" s="27">
        <v>417</v>
      </c>
      <c r="Q58" s="52">
        <f t="shared" si="2"/>
        <v>477</v>
      </c>
      <c r="R58" s="53">
        <f t="shared" si="8"/>
        <v>0.14754098360655737</v>
      </c>
      <c r="S58" s="28" t="s">
        <v>149</v>
      </c>
      <c r="T58" s="29">
        <v>6</v>
      </c>
      <c r="U58" s="54">
        <f t="shared" si="3"/>
        <v>5314</v>
      </c>
      <c r="V58" s="54">
        <f t="shared" si="3"/>
        <v>4526</v>
      </c>
      <c r="W58" s="54">
        <f t="shared" si="3"/>
        <v>467</v>
      </c>
      <c r="X58" s="54">
        <f t="shared" si="4"/>
        <v>788</v>
      </c>
      <c r="Y58" s="55">
        <f t="shared" si="5"/>
        <v>0.14828754234098607</v>
      </c>
      <c r="Z58" s="56">
        <f t="shared" si="6"/>
        <v>11</v>
      </c>
    </row>
    <row r="59" spans="1:26" ht="51.75" hidden="1" thickBot="1" x14ac:dyDescent="0.25">
      <c r="A59" s="24" t="s">
        <v>150</v>
      </c>
      <c r="B59" s="18" t="s">
        <v>19</v>
      </c>
      <c r="C59" s="40">
        <f t="shared" ref="C59" si="9">G59</f>
        <v>5233</v>
      </c>
      <c r="D59" s="41">
        <f>H59</f>
        <v>5380</v>
      </c>
      <c r="E59" s="42" t="e">
        <f>D59/#REF!</f>
        <v>#REF!</v>
      </c>
      <c r="F59" s="69" t="s">
        <v>151</v>
      </c>
      <c r="G59" s="70">
        <v>5233</v>
      </c>
      <c r="H59" s="70">
        <v>5380</v>
      </c>
      <c r="I59" s="70">
        <v>545</v>
      </c>
      <c r="J59" s="49">
        <f t="shared" si="0"/>
        <v>-147</v>
      </c>
      <c r="K59" s="50">
        <f t="shared" si="1"/>
        <v>-2.8090961207720238E-2</v>
      </c>
      <c r="L59" s="25" t="s">
        <v>152</v>
      </c>
      <c r="M59" s="26">
        <v>5</v>
      </c>
      <c r="N59" s="71">
        <v>200</v>
      </c>
      <c r="O59" s="71">
        <v>91</v>
      </c>
      <c r="P59" s="71">
        <v>23</v>
      </c>
      <c r="Q59" s="52">
        <f t="shared" si="2"/>
        <v>109</v>
      </c>
      <c r="R59" s="53">
        <f t="shared" si="8"/>
        <v>0.54500000000000004</v>
      </c>
      <c r="S59" s="63" t="s">
        <v>53</v>
      </c>
      <c r="T59" s="72">
        <v>1</v>
      </c>
      <c r="U59" s="54">
        <f t="shared" si="3"/>
        <v>5433</v>
      </c>
      <c r="V59" s="54">
        <f t="shared" si="3"/>
        <v>5471</v>
      </c>
      <c r="W59" s="54">
        <f t="shared" si="3"/>
        <v>568</v>
      </c>
      <c r="X59" s="54">
        <f t="shared" si="4"/>
        <v>-38</v>
      </c>
      <c r="Y59" s="55">
        <f t="shared" si="5"/>
        <v>-6.9942941284741392E-3</v>
      </c>
      <c r="Z59" s="56">
        <f t="shared" si="6"/>
        <v>6</v>
      </c>
    </row>
    <row r="60" spans="1:26" ht="126" hidden="1" x14ac:dyDescent="0.2">
      <c r="A60" s="24" t="s">
        <v>153</v>
      </c>
      <c r="B60" s="93" t="s">
        <v>19</v>
      </c>
      <c r="C60" s="102">
        <f>SUM(G60:G77)</f>
        <v>26683</v>
      </c>
      <c r="D60" s="103">
        <f>SUM(H60:H77)</f>
        <v>27950</v>
      </c>
      <c r="E60" s="104" t="e">
        <f>D60/#REF!</f>
        <v>#REF!</v>
      </c>
      <c r="F60" s="60" t="s">
        <v>154</v>
      </c>
      <c r="G60" s="61">
        <v>4160</v>
      </c>
      <c r="H60" s="61">
        <v>8321</v>
      </c>
      <c r="I60" s="61">
        <v>256</v>
      </c>
      <c r="J60" s="49">
        <f t="shared" si="0"/>
        <v>-4161</v>
      </c>
      <c r="K60" s="50">
        <f t="shared" si="1"/>
        <v>-1.0002403846153847</v>
      </c>
      <c r="L60" s="14" t="s">
        <v>155</v>
      </c>
      <c r="M60" s="15">
        <v>9</v>
      </c>
      <c r="N60" s="62">
        <v>7342</v>
      </c>
      <c r="O60" s="62">
        <v>5561</v>
      </c>
      <c r="P60" s="62">
        <v>1540</v>
      </c>
      <c r="Q60" s="52">
        <f t="shared" si="2"/>
        <v>1781</v>
      </c>
      <c r="R60" s="53">
        <f t="shared" si="8"/>
        <v>0.24257695450830835</v>
      </c>
      <c r="S60" s="28" t="s">
        <v>156</v>
      </c>
      <c r="T60" s="64">
        <v>18</v>
      </c>
      <c r="U60" s="54">
        <f t="shared" si="3"/>
        <v>11502</v>
      </c>
      <c r="V60" s="54">
        <f t="shared" si="3"/>
        <v>13882</v>
      </c>
      <c r="W60" s="54">
        <f t="shared" si="3"/>
        <v>1796</v>
      </c>
      <c r="X60" s="54">
        <f t="shared" si="4"/>
        <v>-2380</v>
      </c>
      <c r="Y60" s="55">
        <f t="shared" si="5"/>
        <v>-0.20692053555903323</v>
      </c>
      <c r="Z60" s="56">
        <f t="shared" si="6"/>
        <v>27</v>
      </c>
    </row>
    <row r="61" spans="1:26" ht="31.5" hidden="1" x14ac:dyDescent="0.2">
      <c r="A61" s="24" t="s">
        <v>153</v>
      </c>
      <c r="B61" s="93"/>
      <c r="C61" s="95"/>
      <c r="D61" s="93"/>
      <c r="E61" s="100"/>
      <c r="F61" s="24" t="s">
        <v>157</v>
      </c>
      <c r="G61" s="3">
        <v>960</v>
      </c>
      <c r="H61" s="3">
        <v>1114</v>
      </c>
      <c r="I61" s="3">
        <v>28</v>
      </c>
      <c r="J61" s="49">
        <f t="shared" si="0"/>
        <v>-154</v>
      </c>
      <c r="K61" s="50">
        <f t="shared" si="1"/>
        <v>-0.16041666666666668</v>
      </c>
      <c r="L61" s="6" t="s">
        <v>158</v>
      </c>
      <c r="M61" s="7">
        <v>3</v>
      </c>
      <c r="N61" s="27">
        <v>130</v>
      </c>
      <c r="O61" s="27">
        <v>23</v>
      </c>
      <c r="P61" s="27">
        <v>5</v>
      </c>
      <c r="Q61" s="52">
        <f t="shared" si="2"/>
        <v>107</v>
      </c>
      <c r="R61" s="53">
        <f t="shared" si="8"/>
        <v>0.82307692307692304</v>
      </c>
      <c r="S61" s="28" t="s">
        <v>83</v>
      </c>
      <c r="T61" s="29">
        <v>1</v>
      </c>
      <c r="U61" s="54">
        <f t="shared" si="3"/>
        <v>1090</v>
      </c>
      <c r="V61" s="54">
        <f t="shared" si="3"/>
        <v>1137</v>
      </c>
      <c r="W61" s="54">
        <f t="shared" si="3"/>
        <v>33</v>
      </c>
      <c r="X61" s="54">
        <f t="shared" si="4"/>
        <v>-47</v>
      </c>
      <c r="Y61" s="55">
        <f t="shared" si="5"/>
        <v>-4.3119266055045874E-2</v>
      </c>
      <c r="Z61" s="56">
        <f t="shared" si="6"/>
        <v>4</v>
      </c>
    </row>
    <row r="62" spans="1:26" ht="47.25" hidden="1" x14ac:dyDescent="0.2">
      <c r="A62" s="24" t="s">
        <v>153</v>
      </c>
      <c r="B62" s="93"/>
      <c r="C62" s="95"/>
      <c r="D62" s="93"/>
      <c r="E62" s="100"/>
      <c r="F62" s="24" t="s">
        <v>159</v>
      </c>
      <c r="G62" s="3">
        <v>222</v>
      </c>
      <c r="H62" s="3">
        <v>414</v>
      </c>
      <c r="I62" s="3">
        <v>5</v>
      </c>
      <c r="J62" s="49">
        <f t="shared" si="0"/>
        <v>-192</v>
      </c>
      <c r="K62" s="50">
        <f t="shared" si="1"/>
        <v>-0.86486486486486491</v>
      </c>
      <c r="L62" s="6" t="s">
        <v>160</v>
      </c>
      <c r="M62" s="7">
        <v>3</v>
      </c>
      <c r="N62" s="27">
        <v>250</v>
      </c>
      <c r="O62" s="27">
        <v>145</v>
      </c>
      <c r="P62" s="27">
        <v>10</v>
      </c>
      <c r="Q62" s="52">
        <f t="shared" si="2"/>
        <v>105</v>
      </c>
      <c r="R62" s="53">
        <f t="shared" si="8"/>
        <v>0.42</v>
      </c>
      <c r="S62" s="28" t="s">
        <v>161</v>
      </c>
      <c r="T62" s="29">
        <v>1</v>
      </c>
      <c r="U62" s="54">
        <f t="shared" si="3"/>
        <v>472</v>
      </c>
      <c r="V62" s="54">
        <f t="shared" si="3"/>
        <v>559</v>
      </c>
      <c r="W62" s="54">
        <f t="shared" si="3"/>
        <v>15</v>
      </c>
      <c r="X62" s="54">
        <f t="shared" si="4"/>
        <v>-87</v>
      </c>
      <c r="Y62" s="55">
        <f t="shared" si="5"/>
        <v>-0.18432203389830509</v>
      </c>
      <c r="Z62" s="56">
        <f t="shared" si="6"/>
        <v>4</v>
      </c>
    </row>
    <row r="63" spans="1:26" ht="15.75" hidden="1" x14ac:dyDescent="0.2">
      <c r="A63" s="24" t="s">
        <v>153</v>
      </c>
      <c r="B63" s="93"/>
      <c r="C63" s="95"/>
      <c r="D63" s="93"/>
      <c r="E63" s="100"/>
      <c r="F63" s="24" t="s">
        <v>162</v>
      </c>
      <c r="G63" s="3">
        <v>0</v>
      </c>
      <c r="H63" s="3">
        <v>0</v>
      </c>
      <c r="I63" s="3">
        <v>0</v>
      </c>
      <c r="J63" s="49">
        <f t="shared" si="0"/>
        <v>0</v>
      </c>
      <c r="K63" s="50">
        <v>0</v>
      </c>
      <c r="L63" s="6" t="s">
        <v>22</v>
      </c>
      <c r="M63" s="7">
        <v>0</v>
      </c>
      <c r="N63" s="27">
        <v>141</v>
      </c>
      <c r="O63" s="27">
        <v>81</v>
      </c>
      <c r="P63" s="27">
        <v>25</v>
      </c>
      <c r="Q63" s="52">
        <f t="shared" si="2"/>
        <v>60</v>
      </c>
      <c r="R63" s="53">
        <f t="shared" si="8"/>
        <v>0.42553191489361702</v>
      </c>
      <c r="S63" s="8" t="s">
        <v>71</v>
      </c>
      <c r="T63" s="9">
        <v>1</v>
      </c>
      <c r="U63" s="54">
        <f t="shared" si="3"/>
        <v>141</v>
      </c>
      <c r="V63" s="54">
        <f t="shared" si="3"/>
        <v>81</v>
      </c>
      <c r="W63" s="54">
        <f t="shared" si="3"/>
        <v>25</v>
      </c>
      <c r="X63" s="54">
        <f t="shared" si="4"/>
        <v>60</v>
      </c>
      <c r="Y63" s="55">
        <f t="shared" si="5"/>
        <v>0.42553191489361702</v>
      </c>
      <c r="Z63" s="56">
        <f t="shared" si="6"/>
        <v>1</v>
      </c>
    </row>
    <row r="64" spans="1:26" s="1" customFormat="1" ht="31.5" hidden="1" x14ac:dyDescent="0.2">
      <c r="A64" s="24" t="s">
        <v>153</v>
      </c>
      <c r="B64" s="93"/>
      <c r="C64" s="95"/>
      <c r="D64" s="93"/>
      <c r="E64" s="100"/>
      <c r="F64" s="24" t="s">
        <v>163</v>
      </c>
      <c r="G64" s="3">
        <v>484</v>
      </c>
      <c r="H64" s="3">
        <v>289</v>
      </c>
      <c r="I64" s="3">
        <v>3</v>
      </c>
      <c r="J64" s="49">
        <f t="shared" si="0"/>
        <v>195</v>
      </c>
      <c r="K64" s="50">
        <f t="shared" si="1"/>
        <v>0.40289256198347106</v>
      </c>
      <c r="L64" s="6" t="s">
        <v>88</v>
      </c>
      <c r="M64" s="7">
        <v>1</v>
      </c>
      <c r="N64" s="27">
        <v>0</v>
      </c>
      <c r="O64" s="27">
        <v>0</v>
      </c>
      <c r="P64" s="27">
        <v>0</v>
      </c>
      <c r="Q64" s="52">
        <v>0</v>
      </c>
      <c r="R64" s="53">
        <v>0</v>
      </c>
      <c r="S64" s="28" t="s">
        <v>22</v>
      </c>
      <c r="T64" s="29">
        <v>0</v>
      </c>
      <c r="U64" s="54">
        <f t="shared" si="3"/>
        <v>484</v>
      </c>
      <c r="V64" s="54">
        <f t="shared" si="3"/>
        <v>289</v>
      </c>
      <c r="W64" s="54">
        <f t="shared" si="3"/>
        <v>3</v>
      </c>
      <c r="X64" s="54">
        <f t="shared" si="4"/>
        <v>195</v>
      </c>
      <c r="Y64" s="55">
        <f t="shared" si="5"/>
        <v>0.40289256198347106</v>
      </c>
      <c r="Z64" s="56">
        <f t="shared" si="6"/>
        <v>1</v>
      </c>
    </row>
    <row r="65" spans="1:26" ht="15.75" hidden="1" x14ac:dyDescent="0.2">
      <c r="A65" s="24" t="s">
        <v>153</v>
      </c>
      <c r="B65" s="93"/>
      <c r="C65" s="95"/>
      <c r="D65" s="93"/>
      <c r="E65" s="100"/>
      <c r="F65" s="24" t="s">
        <v>164</v>
      </c>
      <c r="G65" s="3">
        <v>0</v>
      </c>
      <c r="H65" s="3">
        <v>0</v>
      </c>
      <c r="I65" s="3">
        <v>0</v>
      </c>
      <c r="J65" s="49">
        <f t="shared" si="0"/>
        <v>0</v>
      </c>
      <c r="K65" s="50">
        <v>0</v>
      </c>
      <c r="L65" s="6" t="s">
        <v>22</v>
      </c>
      <c r="M65" s="7">
        <v>0</v>
      </c>
      <c r="N65" s="27">
        <v>622</v>
      </c>
      <c r="O65" s="27">
        <v>618</v>
      </c>
      <c r="P65" s="27">
        <v>79</v>
      </c>
      <c r="Q65" s="52">
        <f t="shared" si="2"/>
        <v>4</v>
      </c>
      <c r="R65" s="53">
        <f t="shared" si="8"/>
        <v>6.4308681672025723E-3</v>
      </c>
      <c r="S65" s="8" t="s">
        <v>165</v>
      </c>
      <c r="T65" s="9">
        <v>2</v>
      </c>
      <c r="U65" s="54">
        <f t="shared" si="3"/>
        <v>622</v>
      </c>
      <c r="V65" s="54">
        <f t="shared" si="3"/>
        <v>618</v>
      </c>
      <c r="W65" s="54">
        <f t="shared" si="3"/>
        <v>79</v>
      </c>
      <c r="X65" s="54">
        <f t="shared" si="4"/>
        <v>4</v>
      </c>
      <c r="Y65" s="55">
        <f t="shared" si="5"/>
        <v>6.4308681672025723E-3</v>
      </c>
      <c r="Z65" s="56">
        <f t="shared" si="6"/>
        <v>2</v>
      </c>
    </row>
    <row r="66" spans="1:26" ht="78.75" hidden="1" x14ac:dyDescent="0.2">
      <c r="A66" s="24" t="s">
        <v>153</v>
      </c>
      <c r="B66" s="93"/>
      <c r="C66" s="95"/>
      <c r="D66" s="93"/>
      <c r="E66" s="100"/>
      <c r="F66" s="24" t="s">
        <v>166</v>
      </c>
      <c r="G66" s="3">
        <v>2926</v>
      </c>
      <c r="H66" s="3">
        <v>2472</v>
      </c>
      <c r="I66" s="3">
        <v>51</v>
      </c>
      <c r="J66" s="49">
        <f t="shared" si="0"/>
        <v>454</v>
      </c>
      <c r="K66" s="50">
        <f t="shared" si="1"/>
        <v>0.15516062884483936</v>
      </c>
      <c r="L66" s="6" t="s">
        <v>167</v>
      </c>
      <c r="M66" s="7">
        <v>8</v>
      </c>
      <c r="N66" s="27">
        <v>161</v>
      </c>
      <c r="O66" s="27">
        <v>91</v>
      </c>
      <c r="P66" s="27">
        <v>10</v>
      </c>
      <c r="Q66" s="52">
        <f t="shared" si="2"/>
        <v>70</v>
      </c>
      <c r="R66" s="53">
        <f t="shared" si="8"/>
        <v>0.43478260869565216</v>
      </c>
      <c r="S66" s="28" t="s">
        <v>168</v>
      </c>
      <c r="T66" s="29">
        <v>1</v>
      </c>
      <c r="U66" s="54">
        <f t="shared" si="3"/>
        <v>3087</v>
      </c>
      <c r="V66" s="54">
        <f t="shared" si="3"/>
        <v>2563</v>
      </c>
      <c r="W66" s="54">
        <f t="shared" si="3"/>
        <v>61</v>
      </c>
      <c r="X66" s="54">
        <f t="shared" si="4"/>
        <v>524</v>
      </c>
      <c r="Y66" s="55">
        <f t="shared" si="5"/>
        <v>0.16974408811143504</v>
      </c>
      <c r="Z66" s="56">
        <f t="shared" si="6"/>
        <v>9</v>
      </c>
    </row>
    <row r="67" spans="1:26" ht="110.25" hidden="1" x14ac:dyDescent="0.2">
      <c r="A67" s="24" t="s">
        <v>153</v>
      </c>
      <c r="B67" s="93"/>
      <c r="C67" s="95"/>
      <c r="D67" s="93"/>
      <c r="E67" s="100"/>
      <c r="F67" s="24" t="s">
        <v>169</v>
      </c>
      <c r="G67" s="3">
        <v>880</v>
      </c>
      <c r="H67" s="3">
        <v>1099</v>
      </c>
      <c r="I67" s="3">
        <v>48</v>
      </c>
      <c r="J67" s="49">
        <f t="shared" si="0"/>
        <v>-219</v>
      </c>
      <c r="K67" s="50">
        <f t="shared" si="1"/>
        <v>-0.24886363636363637</v>
      </c>
      <c r="L67" s="6" t="s">
        <v>170</v>
      </c>
      <c r="M67" s="7">
        <v>5</v>
      </c>
      <c r="N67" s="27">
        <v>3481</v>
      </c>
      <c r="O67" s="27">
        <v>2089</v>
      </c>
      <c r="P67" s="27">
        <v>304</v>
      </c>
      <c r="Q67" s="52">
        <f t="shared" si="2"/>
        <v>1392</v>
      </c>
      <c r="R67" s="53">
        <f t="shared" si="8"/>
        <v>0.39988509049123816</v>
      </c>
      <c r="S67" s="28" t="s">
        <v>171</v>
      </c>
      <c r="T67" s="29">
        <v>14</v>
      </c>
      <c r="U67" s="54">
        <f t="shared" si="3"/>
        <v>4361</v>
      </c>
      <c r="V67" s="54">
        <f t="shared" si="3"/>
        <v>3188</v>
      </c>
      <c r="W67" s="54">
        <f t="shared" si="3"/>
        <v>352</v>
      </c>
      <c r="X67" s="54">
        <f t="shared" si="4"/>
        <v>1173</v>
      </c>
      <c r="Y67" s="55">
        <f t="shared" si="5"/>
        <v>0.26897500573263011</v>
      </c>
      <c r="Z67" s="56">
        <f t="shared" si="6"/>
        <v>19</v>
      </c>
    </row>
    <row r="68" spans="1:26" ht="126" hidden="1" x14ac:dyDescent="0.2">
      <c r="A68" s="24" t="s">
        <v>153</v>
      </c>
      <c r="B68" s="93"/>
      <c r="C68" s="95"/>
      <c r="D68" s="93"/>
      <c r="E68" s="100"/>
      <c r="F68" s="24" t="s">
        <v>172</v>
      </c>
      <c r="G68" s="3">
        <v>3510</v>
      </c>
      <c r="H68" s="3">
        <v>3202</v>
      </c>
      <c r="I68" s="3">
        <v>95</v>
      </c>
      <c r="J68" s="49">
        <f t="shared" si="0"/>
        <v>308</v>
      </c>
      <c r="K68" s="50">
        <f t="shared" si="1"/>
        <v>8.7749287749287752E-2</v>
      </c>
      <c r="L68" s="6" t="s">
        <v>173</v>
      </c>
      <c r="M68" s="7">
        <v>8</v>
      </c>
      <c r="N68" s="27">
        <v>3709</v>
      </c>
      <c r="O68" s="27">
        <v>2087</v>
      </c>
      <c r="P68" s="27">
        <v>199</v>
      </c>
      <c r="Q68" s="52">
        <f t="shared" si="2"/>
        <v>1622</v>
      </c>
      <c r="R68" s="53">
        <f t="shared" si="8"/>
        <v>0.43731464006470749</v>
      </c>
      <c r="S68" s="28" t="s">
        <v>174</v>
      </c>
      <c r="T68" s="29">
        <v>15</v>
      </c>
      <c r="U68" s="54">
        <f t="shared" si="3"/>
        <v>7219</v>
      </c>
      <c r="V68" s="54">
        <f t="shared" si="3"/>
        <v>5289</v>
      </c>
      <c r="W68" s="54">
        <f t="shared" si="3"/>
        <v>294</v>
      </c>
      <c r="X68" s="54">
        <f t="shared" si="4"/>
        <v>1930</v>
      </c>
      <c r="Y68" s="55">
        <f t="shared" si="5"/>
        <v>0.2673500484831694</v>
      </c>
      <c r="Z68" s="56">
        <f t="shared" si="6"/>
        <v>23</v>
      </c>
    </row>
    <row r="69" spans="1:26" ht="141.75" hidden="1" x14ac:dyDescent="0.2">
      <c r="A69" s="24" t="s">
        <v>153</v>
      </c>
      <c r="B69" s="93"/>
      <c r="C69" s="95"/>
      <c r="D69" s="93"/>
      <c r="E69" s="100"/>
      <c r="F69" s="24" t="s">
        <v>175</v>
      </c>
      <c r="G69" s="3">
        <v>8334</v>
      </c>
      <c r="H69" s="3">
        <v>6432</v>
      </c>
      <c r="I69" s="3">
        <v>230</v>
      </c>
      <c r="J69" s="49">
        <f t="shared" si="0"/>
        <v>1902</v>
      </c>
      <c r="K69" s="50">
        <f t="shared" si="1"/>
        <v>0.22822174226061914</v>
      </c>
      <c r="L69" s="6" t="s">
        <v>176</v>
      </c>
      <c r="M69" s="7">
        <v>9</v>
      </c>
      <c r="N69" s="27">
        <v>9608</v>
      </c>
      <c r="O69" s="27">
        <v>6271</v>
      </c>
      <c r="P69" s="27">
        <v>747</v>
      </c>
      <c r="Q69" s="52">
        <f t="shared" si="2"/>
        <v>3337</v>
      </c>
      <c r="R69" s="53">
        <f t="shared" si="8"/>
        <v>0.34731473771856786</v>
      </c>
      <c r="S69" s="28" t="s">
        <v>177</v>
      </c>
      <c r="T69" s="29">
        <v>18</v>
      </c>
      <c r="U69" s="54">
        <f t="shared" si="3"/>
        <v>17942</v>
      </c>
      <c r="V69" s="54">
        <f t="shared" si="3"/>
        <v>12703</v>
      </c>
      <c r="W69" s="54">
        <f t="shared" si="3"/>
        <v>977</v>
      </c>
      <c r="X69" s="54">
        <f t="shared" si="4"/>
        <v>5239</v>
      </c>
      <c r="Y69" s="55">
        <f t="shared" si="5"/>
        <v>0.29199643295061867</v>
      </c>
      <c r="Z69" s="56">
        <f t="shared" si="6"/>
        <v>27</v>
      </c>
    </row>
    <row r="70" spans="1:26" ht="15.75" hidden="1" x14ac:dyDescent="0.2">
      <c r="A70" s="24" t="s">
        <v>153</v>
      </c>
      <c r="B70" s="93"/>
      <c r="C70" s="95"/>
      <c r="D70" s="93"/>
      <c r="E70" s="100"/>
      <c r="F70" s="24" t="s">
        <v>178</v>
      </c>
      <c r="G70" s="3">
        <v>0</v>
      </c>
      <c r="H70" s="3">
        <v>505</v>
      </c>
      <c r="I70" s="3">
        <v>7</v>
      </c>
      <c r="J70" s="49">
        <f t="shared" si="0"/>
        <v>-505</v>
      </c>
      <c r="K70" s="50">
        <v>1</v>
      </c>
      <c r="L70" s="6" t="s">
        <v>91</v>
      </c>
      <c r="M70" s="7">
        <v>1</v>
      </c>
      <c r="N70" s="27">
        <v>200</v>
      </c>
      <c r="O70" s="27">
        <v>107</v>
      </c>
      <c r="P70" s="27">
        <v>15</v>
      </c>
      <c r="Q70" s="52">
        <f t="shared" si="2"/>
        <v>93</v>
      </c>
      <c r="R70" s="53">
        <f t="shared" si="8"/>
        <v>0.46500000000000002</v>
      </c>
      <c r="S70" s="28" t="s">
        <v>125</v>
      </c>
      <c r="T70" s="29">
        <v>1</v>
      </c>
      <c r="U70" s="54">
        <f t="shared" si="3"/>
        <v>200</v>
      </c>
      <c r="V70" s="54">
        <f t="shared" si="3"/>
        <v>612</v>
      </c>
      <c r="W70" s="54">
        <f t="shared" si="3"/>
        <v>22</v>
      </c>
      <c r="X70" s="54">
        <f t="shared" si="4"/>
        <v>-412</v>
      </c>
      <c r="Y70" s="55">
        <f t="shared" si="5"/>
        <v>-2.06</v>
      </c>
      <c r="Z70" s="56">
        <f t="shared" si="6"/>
        <v>2</v>
      </c>
    </row>
    <row r="71" spans="1:26" ht="15.75" hidden="1" x14ac:dyDescent="0.2">
      <c r="A71" s="24" t="s">
        <v>153</v>
      </c>
      <c r="B71" s="93"/>
      <c r="C71" s="95"/>
      <c r="D71" s="93"/>
      <c r="E71" s="100"/>
      <c r="F71" s="24" t="s">
        <v>179</v>
      </c>
      <c r="G71" s="3">
        <v>625</v>
      </c>
      <c r="H71" s="3">
        <v>442</v>
      </c>
      <c r="I71" s="3">
        <v>22</v>
      </c>
      <c r="J71" s="49">
        <f t="shared" si="0"/>
        <v>183</v>
      </c>
      <c r="K71" s="50">
        <f t="shared" si="1"/>
        <v>0.2928</v>
      </c>
      <c r="L71" s="6" t="s">
        <v>180</v>
      </c>
      <c r="M71" s="7">
        <v>1</v>
      </c>
      <c r="N71" s="27">
        <v>0</v>
      </c>
      <c r="O71" s="27">
        <v>0</v>
      </c>
      <c r="P71" s="27">
        <v>0</v>
      </c>
      <c r="Q71" s="52">
        <v>0</v>
      </c>
      <c r="R71" s="53">
        <v>0</v>
      </c>
      <c r="S71" s="28" t="s">
        <v>22</v>
      </c>
      <c r="T71" s="29">
        <v>0</v>
      </c>
      <c r="U71" s="54">
        <f t="shared" si="3"/>
        <v>625</v>
      </c>
      <c r="V71" s="54">
        <f t="shared" si="3"/>
        <v>442</v>
      </c>
      <c r="W71" s="54">
        <f t="shared" si="3"/>
        <v>22</v>
      </c>
      <c r="X71" s="54">
        <f t="shared" si="4"/>
        <v>183</v>
      </c>
      <c r="Y71" s="55">
        <f t="shared" si="5"/>
        <v>0.2928</v>
      </c>
      <c r="Z71" s="56">
        <f t="shared" si="6"/>
        <v>1</v>
      </c>
    </row>
    <row r="72" spans="1:26" ht="31.5" hidden="1" x14ac:dyDescent="0.2">
      <c r="A72" s="24" t="s">
        <v>153</v>
      </c>
      <c r="B72" s="93"/>
      <c r="C72" s="95"/>
      <c r="D72" s="93"/>
      <c r="E72" s="100"/>
      <c r="F72" s="24" t="s">
        <v>181</v>
      </c>
      <c r="G72" s="3">
        <v>1090</v>
      </c>
      <c r="H72" s="3">
        <v>1070</v>
      </c>
      <c r="I72" s="3">
        <v>118</v>
      </c>
      <c r="J72" s="49">
        <f t="shared" si="0"/>
        <v>20</v>
      </c>
      <c r="K72" s="50">
        <f t="shared" si="1"/>
        <v>1.834862385321101E-2</v>
      </c>
      <c r="L72" s="6" t="s">
        <v>182</v>
      </c>
      <c r="M72" s="7">
        <v>2</v>
      </c>
      <c r="N72" s="27">
        <v>516</v>
      </c>
      <c r="O72" s="27">
        <v>445</v>
      </c>
      <c r="P72" s="27">
        <v>9</v>
      </c>
      <c r="Q72" s="52">
        <f t="shared" si="2"/>
        <v>71</v>
      </c>
      <c r="R72" s="53">
        <f t="shared" si="8"/>
        <v>0.1375968992248062</v>
      </c>
      <c r="S72" s="28" t="s">
        <v>183</v>
      </c>
      <c r="T72" s="29">
        <v>3</v>
      </c>
      <c r="U72" s="54">
        <f t="shared" si="3"/>
        <v>1606</v>
      </c>
      <c r="V72" s="54">
        <f t="shared" si="3"/>
        <v>1515</v>
      </c>
      <c r="W72" s="54">
        <f t="shared" si="3"/>
        <v>127</v>
      </c>
      <c r="X72" s="54">
        <f t="shared" si="4"/>
        <v>91</v>
      </c>
      <c r="Y72" s="55">
        <f t="shared" si="5"/>
        <v>5.6662515566625153E-2</v>
      </c>
      <c r="Z72" s="56">
        <f t="shared" si="6"/>
        <v>5</v>
      </c>
    </row>
    <row r="73" spans="1:26" ht="94.5" hidden="1" x14ac:dyDescent="0.2">
      <c r="A73" s="24" t="s">
        <v>153</v>
      </c>
      <c r="B73" s="93"/>
      <c r="C73" s="95"/>
      <c r="D73" s="93"/>
      <c r="E73" s="100"/>
      <c r="F73" s="24" t="s">
        <v>184</v>
      </c>
      <c r="G73" s="3">
        <v>2885</v>
      </c>
      <c r="H73" s="3">
        <v>2008</v>
      </c>
      <c r="I73" s="3">
        <v>38</v>
      </c>
      <c r="J73" s="49">
        <f t="shared" ref="J73:J118" si="10">G73-H73</f>
        <v>877</v>
      </c>
      <c r="K73" s="50">
        <f t="shared" ref="K73" si="11">J73/G73</f>
        <v>0.30398613518197576</v>
      </c>
      <c r="L73" s="6" t="s">
        <v>185</v>
      </c>
      <c r="M73" s="7">
        <v>7</v>
      </c>
      <c r="N73" s="27">
        <v>2687</v>
      </c>
      <c r="O73" s="27">
        <v>1477</v>
      </c>
      <c r="P73" s="27">
        <v>274</v>
      </c>
      <c r="Q73" s="52">
        <f t="shared" ref="Q73:Q118" si="12">N73-O73</f>
        <v>1210</v>
      </c>
      <c r="R73" s="53">
        <f t="shared" si="8"/>
        <v>0.45031633792333459</v>
      </c>
      <c r="S73" s="28" t="s">
        <v>186</v>
      </c>
      <c r="T73" s="29">
        <v>12</v>
      </c>
      <c r="U73" s="54">
        <f t="shared" ref="U73:W118" si="13">G73+N73</f>
        <v>5572</v>
      </c>
      <c r="V73" s="54">
        <f t="shared" si="13"/>
        <v>3485</v>
      </c>
      <c r="W73" s="54">
        <f t="shared" si="13"/>
        <v>312</v>
      </c>
      <c r="X73" s="54">
        <f t="shared" ref="X73:X118" si="14">U73-V73</f>
        <v>2087</v>
      </c>
      <c r="Y73" s="55">
        <f t="shared" ref="Y73:Y118" si="15">X73/U73</f>
        <v>0.374551328068916</v>
      </c>
      <c r="Z73" s="56">
        <f t="shared" ref="Z73:Z118" si="16">M73+T73</f>
        <v>19</v>
      </c>
    </row>
    <row r="74" spans="1:26" ht="15.75" hidden="1" x14ac:dyDescent="0.2">
      <c r="A74" s="24" t="s">
        <v>153</v>
      </c>
      <c r="B74" s="93"/>
      <c r="C74" s="95"/>
      <c r="D74" s="93"/>
      <c r="E74" s="100"/>
      <c r="F74" s="24" t="s">
        <v>187</v>
      </c>
      <c r="G74" s="3">
        <v>0</v>
      </c>
      <c r="H74" s="3">
        <v>0</v>
      </c>
      <c r="I74" s="3">
        <v>0</v>
      </c>
      <c r="J74" s="49">
        <f t="shared" si="10"/>
        <v>0</v>
      </c>
      <c r="K74" s="50">
        <v>0</v>
      </c>
      <c r="L74" s="6" t="s">
        <v>22</v>
      </c>
      <c r="M74" s="7">
        <v>0</v>
      </c>
      <c r="N74" s="27">
        <v>427</v>
      </c>
      <c r="O74" s="27">
        <v>276</v>
      </c>
      <c r="P74" s="27">
        <v>19</v>
      </c>
      <c r="Q74" s="52">
        <f t="shared" si="12"/>
        <v>151</v>
      </c>
      <c r="R74" s="53">
        <f t="shared" si="8"/>
        <v>0.35362997658079626</v>
      </c>
      <c r="S74" s="8" t="s">
        <v>188</v>
      </c>
      <c r="T74" s="9">
        <v>3</v>
      </c>
      <c r="U74" s="54">
        <f t="shared" si="13"/>
        <v>427</v>
      </c>
      <c r="V74" s="54">
        <f t="shared" si="13"/>
        <v>276</v>
      </c>
      <c r="W74" s="54">
        <f t="shared" si="13"/>
        <v>19</v>
      </c>
      <c r="X74" s="54">
        <f t="shared" si="14"/>
        <v>151</v>
      </c>
      <c r="Y74" s="55">
        <f t="shared" si="15"/>
        <v>0.35362997658079626</v>
      </c>
      <c r="Z74" s="56">
        <f t="shared" si="16"/>
        <v>3</v>
      </c>
    </row>
    <row r="75" spans="1:26" ht="15.75" hidden="1" x14ac:dyDescent="0.2">
      <c r="A75" s="24" t="s">
        <v>153</v>
      </c>
      <c r="B75" s="93"/>
      <c r="C75" s="95"/>
      <c r="D75" s="93"/>
      <c r="E75" s="100"/>
      <c r="F75" s="24" t="s">
        <v>189</v>
      </c>
      <c r="G75" s="3">
        <v>200</v>
      </c>
      <c r="H75" s="3">
        <v>57</v>
      </c>
      <c r="I75" s="3">
        <v>2</v>
      </c>
      <c r="J75" s="49">
        <f t="shared" si="10"/>
        <v>143</v>
      </c>
      <c r="K75" s="50">
        <f t="shared" ref="K75:K118" si="17">J75/G75</f>
        <v>0.71499999999999997</v>
      </c>
      <c r="L75" s="6" t="s">
        <v>88</v>
      </c>
      <c r="M75" s="7">
        <v>1</v>
      </c>
      <c r="N75" s="27">
        <v>0</v>
      </c>
      <c r="O75" s="27">
        <v>0</v>
      </c>
      <c r="P75" s="27">
        <v>0</v>
      </c>
      <c r="Q75" s="52">
        <f t="shared" si="12"/>
        <v>0</v>
      </c>
      <c r="R75" s="53">
        <v>0</v>
      </c>
      <c r="S75" s="73" t="s">
        <v>22</v>
      </c>
      <c r="T75" s="74">
        <v>0</v>
      </c>
      <c r="U75" s="54">
        <f t="shared" si="13"/>
        <v>200</v>
      </c>
      <c r="V75" s="54">
        <f t="shared" si="13"/>
        <v>57</v>
      </c>
      <c r="W75" s="54">
        <f t="shared" si="13"/>
        <v>2</v>
      </c>
      <c r="X75" s="54">
        <f t="shared" si="14"/>
        <v>143</v>
      </c>
      <c r="Y75" s="55">
        <f t="shared" si="15"/>
        <v>0.71499999999999997</v>
      </c>
      <c r="Z75" s="56">
        <f t="shared" si="16"/>
        <v>1</v>
      </c>
    </row>
    <row r="76" spans="1:26" ht="15.75" hidden="1" x14ac:dyDescent="0.2">
      <c r="A76" s="24" t="s">
        <v>153</v>
      </c>
      <c r="B76" s="93"/>
      <c r="C76" s="95"/>
      <c r="D76" s="93"/>
      <c r="E76" s="100"/>
      <c r="F76" s="24" t="s">
        <v>190</v>
      </c>
      <c r="G76" s="3">
        <v>0</v>
      </c>
      <c r="H76" s="3">
        <v>130</v>
      </c>
      <c r="I76" s="3">
        <v>1</v>
      </c>
      <c r="J76" s="49">
        <f t="shared" si="10"/>
        <v>-130</v>
      </c>
      <c r="K76" s="50">
        <v>0</v>
      </c>
      <c r="L76" s="6" t="s">
        <v>88</v>
      </c>
      <c r="M76" s="7">
        <v>1</v>
      </c>
      <c r="N76" s="27">
        <v>0</v>
      </c>
      <c r="O76" s="27">
        <v>0</v>
      </c>
      <c r="P76" s="27">
        <v>0</v>
      </c>
      <c r="Q76" s="52">
        <f t="shared" si="12"/>
        <v>0</v>
      </c>
      <c r="R76" s="53">
        <v>0</v>
      </c>
      <c r="S76" s="73" t="s">
        <v>22</v>
      </c>
      <c r="T76" s="74">
        <v>0</v>
      </c>
      <c r="U76" s="54">
        <f t="shared" si="13"/>
        <v>0</v>
      </c>
      <c r="V76" s="54">
        <f t="shared" si="13"/>
        <v>130</v>
      </c>
      <c r="W76" s="54">
        <f t="shared" si="13"/>
        <v>1</v>
      </c>
      <c r="X76" s="54">
        <f t="shared" si="14"/>
        <v>-130</v>
      </c>
      <c r="Y76" s="55">
        <v>0</v>
      </c>
      <c r="Z76" s="56">
        <f t="shared" si="16"/>
        <v>1</v>
      </c>
    </row>
    <row r="77" spans="1:26" ht="32.25" hidden="1" thickBot="1" x14ac:dyDescent="0.25">
      <c r="A77" s="24" t="s">
        <v>153</v>
      </c>
      <c r="B77" s="93"/>
      <c r="C77" s="96"/>
      <c r="D77" s="98"/>
      <c r="E77" s="101"/>
      <c r="F77" s="57" t="s">
        <v>191</v>
      </c>
      <c r="G77" s="58">
        <v>407</v>
      </c>
      <c r="H77" s="58">
        <v>395</v>
      </c>
      <c r="I77" s="58">
        <v>26</v>
      </c>
      <c r="J77" s="49">
        <f t="shared" si="10"/>
        <v>12</v>
      </c>
      <c r="K77" s="50">
        <f t="shared" si="17"/>
        <v>2.9484029484029485E-2</v>
      </c>
      <c r="L77" s="10" t="s">
        <v>192</v>
      </c>
      <c r="M77" s="11">
        <v>1</v>
      </c>
      <c r="N77" s="59">
        <v>117</v>
      </c>
      <c r="O77" s="59">
        <v>52</v>
      </c>
      <c r="P77" s="59">
        <v>2</v>
      </c>
      <c r="Q77" s="52">
        <f t="shared" si="12"/>
        <v>65</v>
      </c>
      <c r="R77" s="53">
        <v>0</v>
      </c>
      <c r="S77" s="73" t="s">
        <v>193</v>
      </c>
      <c r="T77" s="74">
        <v>1</v>
      </c>
      <c r="U77" s="54">
        <f t="shared" si="13"/>
        <v>524</v>
      </c>
      <c r="V77" s="54">
        <f t="shared" si="13"/>
        <v>447</v>
      </c>
      <c r="W77" s="54">
        <f t="shared" si="13"/>
        <v>28</v>
      </c>
      <c r="X77" s="54">
        <f t="shared" si="14"/>
        <v>77</v>
      </c>
      <c r="Y77" s="55">
        <f t="shared" si="15"/>
        <v>0.14694656488549618</v>
      </c>
      <c r="Z77" s="56">
        <f t="shared" si="16"/>
        <v>2</v>
      </c>
    </row>
    <row r="78" spans="1:26" ht="95.25" hidden="1" thickBot="1" x14ac:dyDescent="0.25">
      <c r="A78" s="24" t="s">
        <v>194</v>
      </c>
      <c r="B78" s="18" t="s">
        <v>19</v>
      </c>
      <c r="C78" s="40">
        <v>7466</v>
      </c>
      <c r="D78" s="41">
        <f>H78</f>
        <v>5299</v>
      </c>
      <c r="E78" s="42" t="e">
        <f>D78/#REF!</f>
        <v>#REF!</v>
      </c>
      <c r="F78" s="69" t="s">
        <v>195</v>
      </c>
      <c r="G78" s="70">
        <v>3481</v>
      </c>
      <c r="H78" s="70">
        <v>5299</v>
      </c>
      <c r="I78" s="70">
        <v>220</v>
      </c>
      <c r="J78" s="49">
        <f t="shared" si="10"/>
        <v>-1818</v>
      </c>
      <c r="K78" s="50">
        <f t="shared" si="17"/>
        <v>-0.52226371732260846</v>
      </c>
      <c r="L78" s="25" t="s">
        <v>196</v>
      </c>
      <c r="M78" s="26">
        <v>6</v>
      </c>
      <c r="N78" s="71">
        <v>4470</v>
      </c>
      <c r="O78" s="71">
        <v>4145</v>
      </c>
      <c r="P78" s="71">
        <v>818</v>
      </c>
      <c r="Q78" s="52">
        <f t="shared" si="12"/>
        <v>325</v>
      </c>
      <c r="R78" s="53">
        <f t="shared" ref="R78:R117" si="18">Q78/N78</f>
        <v>7.2706935123042507E-2</v>
      </c>
      <c r="S78" s="16" t="s">
        <v>197</v>
      </c>
      <c r="T78" s="30">
        <v>14</v>
      </c>
      <c r="U78" s="54">
        <f t="shared" si="13"/>
        <v>7951</v>
      </c>
      <c r="V78" s="54">
        <f t="shared" si="13"/>
        <v>9444</v>
      </c>
      <c r="W78" s="54">
        <f t="shared" si="13"/>
        <v>1038</v>
      </c>
      <c r="X78" s="54">
        <f t="shared" si="14"/>
        <v>-1493</v>
      </c>
      <c r="Y78" s="55">
        <f t="shared" si="15"/>
        <v>-0.18777512262608476</v>
      </c>
      <c r="Z78" s="56">
        <f t="shared" si="16"/>
        <v>20</v>
      </c>
    </row>
    <row r="79" spans="1:26" ht="32.25" hidden="1" thickBot="1" x14ac:dyDescent="0.25">
      <c r="A79" s="24" t="s">
        <v>198</v>
      </c>
      <c r="B79" s="93" t="s">
        <v>19</v>
      </c>
      <c r="C79" s="102">
        <f>G79+G81</f>
        <v>586</v>
      </c>
      <c r="D79" s="103">
        <f>H79+H81</f>
        <v>611</v>
      </c>
      <c r="E79" s="104" t="e">
        <f>D79/#REF!</f>
        <v>#REF!</v>
      </c>
      <c r="F79" s="60" t="s">
        <v>199</v>
      </c>
      <c r="G79" s="61">
        <v>265</v>
      </c>
      <c r="H79" s="61">
        <v>315</v>
      </c>
      <c r="I79" s="61">
        <v>19</v>
      </c>
      <c r="J79" s="49">
        <f t="shared" si="10"/>
        <v>-50</v>
      </c>
      <c r="K79" s="50">
        <f t="shared" si="17"/>
        <v>-0.18867924528301888</v>
      </c>
      <c r="L79" s="14" t="s">
        <v>200</v>
      </c>
      <c r="M79" s="15">
        <v>1</v>
      </c>
      <c r="N79" s="62">
        <v>619</v>
      </c>
      <c r="O79" s="62">
        <v>469</v>
      </c>
      <c r="P79" s="62">
        <v>72</v>
      </c>
      <c r="Q79" s="52">
        <f t="shared" si="12"/>
        <v>150</v>
      </c>
      <c r="R79" s="53">
        <f t="shared" si="18"/>
        <v>0.24232633279483037</v>
      </c>
      <c r="S79" s="16" t="s">
        <v>201</v>
      </c>
      <c r="T79" s="17">
        <v>4</v>
      </c>
      <c r="U79" s="54">
        <f t="shared" si="13"/>
        <v>884</v>
      </c>
      <c r="V79" s="54">
        <f t="shared" si="13"/>
        <v>784</v>
      </c>
      <c r="W79" s="54">
        <f t="shared" si="13"/>
        <v>91</v>
      </c>
      <c r="X79" s="54">
        <f t="shared" si="14"/>
        <v>100</v>
      </c>
      <c r="Y79" s="55">
        <f t="shared" si="15"/>
        <v>0.11312217194570136</v>
      </c>
      <c r="Z79" s="56">
        <f t="shared" si="16"/>
        <v>5</v>
      </c>
    </row>
    <row r="80" spans="1:26" ht="15.75" hidden="1" x14ac:dyDescent="0.2">
      <c r="A80" s="24" t="s">
        <v>198</v>
      </c>
      <c r="B80" s="93"/>
      <c r="C80" s="105"/>
      <c r="D80" s="106"/>
      <c r="E80" s="107"/>
      <c r="F80" s="35" t="s">
        <v>202</v>
      </c>
      <c r="G80" s="75">
        <v>657</v>
      </c>
      <c r="H80" s="75">
        <v>658</v>
      </c>
      <c r="I80" s="75">
        <v>25</v>
      </c>
      <c r="J80" s="49">
        <f t="shared" si="10"/>
        <v>-1</v>
      </c>
      <c r="K80" s="50">
        <f t="shared" si="17"/>
        <v>-1.5220700152207001E-3</v>
      </c>
      <c r="L80" s="14" t="s">
        <v>200</v>
      </c>
      <c r="M80" s="31">
        <v>1</v>
      </c>
      <c r="N80" s="76">
        <v>0</v>
      </c>
      <c r="O80" s="76">
        <v>0</v>
      </c>
      <c r="P80" s="76">
        <v>0</v>
      </c>
      <c r="Q80" s="52">
        <f t="shared" si="12"/>
        <v>0</v>
      </c>
      <c r="R80" s="53">
        <v>0</v>
      </c>
      <c r="S80" s="32" t="s">
        <v>22</v>
      </c>
      <c r="T80" s="33">
        <v>0</v>
      </c>
      <c r="U80" s="54">
        <f t="shared" si="13"/>
        <v>657</v>
      </c>
      <c r="V80" s="54">
        <f t="shared" si="13"/>
        <v>658</v>
      </c>
      <c r="W80" s="54">
        <f t="shared" si="13"/>
        <v>25</v>
      </c>
      <c r="X80" s="54">
        <f t="shared" si="14"/>
        <v>-1</v>
      </c>
      <c r="Y80" s="55">
        <f t="shared" si="15"/>
        <v>-1.5220700152207001E-3</v>
      </c>
      <c r="Z80" s="56">
        <f t="shared" si="16"/>
        <v>1</v>
      </c>
    </row>
    <row r="81" spans="1:26" ht="48" hidden="1" thickBot="1" x14ac:dyDescent="0.25">
      <c r="A81" s="24" t="s">
        <v>198</v>
      </c>
      <c r="B81" s="93"/>
      <c r="C81" s="96"/>
      <c r="D81" s="98"/>
      <c r="E81" s="101"/>
      <c r="F81" s="57" t="s">
        <v>198</v>
      </c>
      <c r="G81" s="58">
        <v>321</v>
      </c>
      <c r="H81" s="58">
        <v>296</v>
      </c>
      <c r="I81" s="58">
        <v>18</v>
      </c>
      <c r="J81" s="49">
        <f t="shared" si="10"/>
        <v>25</v>
      </c>
      <c r="K81" s="50">
        <f t="shared" si="17"/>
        <v>7.7881619937694699E-2</v>
      </c>
      <c r="L81" s="10" t="s">
        <v>200</v>
      </c>
      <c r="M81" s="11">
        <v>1</v>
      </c>
      <c r="N81" s="59">
        <v>1429</v>
      </c>
      <c r="O81" s="59">
        <v>791</v>
      </c>
      <c r="P81" s="59">
        <v>166</v>
      </c>
      <c r="Q81" s="52">
        <f t="shared" si="12"/>
        <v>638</v>
      </c>
      <c r="R81" s="53">
        <f t="shared" si="18"/>
        <v>0.4464660601819454</v>
      </c>
      <c r="S81" s="12" t="s">
        <v>203</v>
      </c>
      <c r="T81" s="13">
        <v>6</v>
      </c>
      <c r="U81" s="54">
        <f t="shared" si="13"/>
        <v>1750</v>
      </c>
      <c r="V81" s="54">
        <f t="shared" si="13"/>
        <v>1087</v>
      </c>
      <c r="W81" s="54">
        <f t="shared" si="13"/>
        <v>184</v>
      </c>
      <c r="X81" s="54">
        <f t="shared" si="14"/>
        <v>663</v>
      </c>
      <c r="Y81" s="55">
        <f t="shared" si="15"/>
        <v>0.37885714285714284</v>
      </c>
      <c r="Z81" s="56">
        <f t="shared" si="16"/>
        <v>7</v>
      </c>
    </row>
    <row r="82" spans="1:26" ht="47.25" hidden="1" x14ac:dyDescent="0.2">
      <c r="A82" s="24" t="s">
        <v>204</v>
      </c>
      <c r="B82" s="93" t="s">
        <v>19</v>
      </c>
      <c r="C82" s="102">
        <f>SUM(G82:G87)</f>
        <v>12551</v>
      </c>
      <c r="D82" s="103">
        <f>SUM(H82:H87)</f>
        <v>10909</v>
      </c>
      <c r="E82" s="104" t="e">
        <f>D82/#REF!</f>
        <v>#REF!</v>
      </c>
      <c r="F82" s="60" t="s">
        <v>205</v>
      </c>
      <c r="G82" s="61">
        <v>1646</v>
      </c>
      <c r="H82" s="61">
        <v>1681</v>
      </c>
      <c r="I82" s="61">
        <v>64</v>
      </c>
      <c r="J82" s="49">
        <f t="shared" si="10"/>
        <v>-35</v>
      </c>
      <c r="K82" s="50">
        <f t="shared" si="17"/>
        <v>-2.12636695018226E-2</v>
      </c>
      <c r="L82" s="14" t="s">
        <v>206</v>
      </c>
      <c r="M82" s="15">
        <v>5</v>
      </c>
      <c r="N82" s="62">
        <v>1086</v>
      </c>
      <c r="O82" s="62">
        <v>980</v>
      </c>
      <c r="P82" s="62">
        <v>49</v>
      </c>
      <c r="Q82" s="52">
        <f t="shared" si="12"/>
        <v>106</v>
      </c>
      <c r="R82" s="53">
        <f t="shared" si="18"/>
        <v>9.7605893186003684E-2</v>
      </c>
      <c r="S82" s="63" t="s">
        <v>207</v>
      </c>
      <c r="T82" s="64">
        <v>5</v>
      </c>
      <c r="U82" s="54">
        <f t="shared" si="13"/>
        <v>2732</v>
      </c>
      <c r="V82" s="54">
        <f t="shared" si="13"/>
        <v>2661</v>
      </c>
      <c r="W82" s="54">
        <f t="shared" si="13"/>
        <v>113</v>
      </c>
      <c r="X82" s="54">
        <f t="shared" si="14"/>
        <v>71</v>
      </c>
      <c r="Y82" s="55">
        <f t="shared" si="15"/>
        <v>2.5988286969253295E-2</v>
      </c>
      <c r="Z82" s="56">
        <f t="shared" si="16"/>
        <v>10</v>
      </c>
    </row>
    <row r="83" spans="1:26" ht="78.75" hidden="1" x14ac:dyDescent="0.2">
      <c r="A83" s="24" t="s">
        <v>204</v>
      </c>
      <c r="B83" s="93"/>
      <c r="C83" s="95"/>
      <c r="D83" s="93"/>
      <c r="E83" s="100"/>
      <c r="F83" s="24" t="s">
        <v>208</v>
      </c>
      <c r="G83" s="3">
        <v>3754</v>
      </c>
      <c r="H83" s="3">
        <v>2638</v>
      </c>
      <c r="I83" s="3">
        <v>83</v>
      </c>
      <c r="J83" s="49">
        <f t="shared" si="10"/>
        <v>1116</v>
      </c>
      <c r="K83" s="50">
        <f t="shared" si="17"/>
        <v>0.29728289824187532</v>
      </c>
      <c r="L83" s="6" t="s">
        <v>209</v>
      </c>
      <c r="M83" s="7">
        <v>7</v>
      </c>
      <c r="N83" s="27">
        <v>1585</v>
      </c>
      <c r="O83" s="27">
        <v>1128</v>
      </c>
      <c r="P83" s="27">
        <v>140</v>
      </c>
      <c r="Q83" s="52">
        <f t="shared" si="12"/>
        <v>457</v>
      </c>
      <c r="R83" s="53">
        <f t="shared" si="18"/>
        <v>0.2883280757097792</v>
      </c>
      <c r="S83" s="28" t="s">
        <v>210</v>
      </c>
      <c r="T83" s="29">
        <v>6</v>
      </c>
      <c r="U83" s="54">
        <f t="shared" si="13"/>
        <v>5339</v>
      </c>
      <c r="V83" s="54">
        <f t="shared" si="13"/>
        <v>3766</v>
      </c>
      <c r="W83" s="54">
        <f t="shared" si="13"/>
        <v>223</v>
      </c>
      <c r="X83" s="54">
        <f t="shared" si="14"/>
        <v>1573</v>
      </c>
      <c r="Y83" s="55">
        <f t="shared" si="15"/>
        <v>0.294624461509646</v>
      </c>
      <c r="Z83" s="56">
        <f t="shared" si="16"/>
        <v>13</v>
      </c>
    </row>
    <row r="84" spans="1:26" ht="78.75" hidden="1" x14ac:dyDescent="0.2">
      <c r="A84" s="24" t="s">
        <v>204</v>
      </c>
      <c r="B84" s="93"/>
      <c r="C84" s="95"/>
      <c r="D84" s="93"/>
      <c r="E84" s="100"/>
      <c r="F84" s="24" t="s">
        <v>211</v>
      </c>
      <c r="G84" s="3">
        <v>2082</v>
      </c>
      <c r="H84" s="3">
        <v>2100</v>
      </c>
      <c r="I84" s="3">
        <v>31</v>
      </c>
      <c r="J84" s="49">
        <f t="shared" si="10"/>
        <v>-18</v>
      </c>
      <c r="K84" s="50">
        <f t="shared" si="17"/>
        <v>-8.6455331412103754E-3</v>
      </c>
      <c r="L84" s="6" t="s">
        <v>212</v>
      </c>
      <c r="M84" s="7">
        <v>8</v>
      </c>
      <c r="N84" s="27">
        <v>568</v>
      </c>
      <c r="O84" s="27">
        <v>203</v>
      </c>
      <c r="P84" s="27">
        <v>25</v>
      </c>
      <c r="Q84" s="52">
        <f t="shared" si="12"/>
        <v>365</v>
      </c>
      <c r="R84" s="53">
        <f t="shared" si="18"/>
        <v>0.64260563380281688</v>
      </c>
      <c r="S84" s="28" t="s">
        <v>213</v>
      </c>
      <c r="T84" s="29">
        <v>5</v>
      </c>
      <c r="U84" s="54">
        <f t="shared" si="13"/>
        <v>2650</v>
      </c>
      <c r="V84" s="54">
        <f t="shared" si="13"/>
        <v>2303</v>
      </c>
      <c r="W84" s="54">
        <f t="shared" si="13"/>
        <v>56</v>
      </c>
      <c r="X84" s="54">
        <f t="shared" si="14"/>
        <v>347</v>
      </c>
      <c r="Y84" s="55">
        <f t="shared" si="15"/>
        <v>0.1309433962264151</v>
      </c>
      <c r="Z84" s="56">
        <f t="shared" si="16"/>
        <v>13</v>
      </c>
    </row>
    <row r="85" spans="1:26" ht="31.5" hidden="1" x14ac:dyDescent="0.2">
      <c r="A85" s="24" t="s">
        <v>204</v>
      </c>
      <c r="B85" s="93"/>
      <c r="C85" s="95"/>
      <c r="D85" s="93"/>
      <c r="E85" s="100"/>
      <c r="F85" s="24" t="s">
        <v>214</v>
      </c>
      <c r="G85" s="3">
        <v>0</v>
      </c>
      <c r="H85" s="3">
        <v>0</v>
      </c>
      <c r="I85" s="3">
        <v>0</v>
      </c>
      <c r="J85" s="49">
        <f t="shared" si="10"/>
        <v>0</v>
      </c>
      <c r="K85" s="50">
        <v>0</v>
      </c>
      <c r="L85" s="6" t="s">
        <v>215</v>
      </c>
      <c r="M85" s="7">
        <v>2</v>
      </c>
      <c r="N85" s="27">
        <v>437</v>
      </c>
      <c r="O85" s="27">
        <v>127</v>
      </c>
      <c r="P85" s="27">
        <v>17</v>
      </c>
      <c r="Q85" s="52">
        <f t="shared" si="12"/>
        <v>310</v>
      </c>
      <c r="R85" s="53">
        <f t="shared" si="18"/>
        <v>0.70938215102974833</v>
      </c>
      <c r="S85" s="8" t="s">
        <v>215</v>
      </c>
      <c r="T85" s="9">
        <v>2</v>
      </c>
      <c r="U85" s="54">
        <f t="shared" si="13"/>
        <v>437</v>
      </c>
      <c r="V85" s="54">
        <f t="shared" si="13"/>
        <v>127</v>
      </c>
      <c r="W85" s="54">
        <f t="shared" si="13"/>
        <v>17</v>
      </c>
      <c r="X85" s="54">
        <f t="shared" si="14"/>
        <v>310</v>
      </c>
      <c r="Y85" s="55">
        <f t="shared" si="15"/>
        <v>0.70938215102974833</v>
      </c>
      <c r="Z85" s="56">
        <f t="shared" si="16"/>
        <v>4</v>
      </c>
    </row>
    <row r="86" spans="1:26" ht="78.75" hidden="1" x14ac:dyDescent="0.2">
      <c r="A86" s="24" t="s">
        <v>204</v>
      </c>
      <c r="B86" s="93"/>
      <c r="C86" s="95"/>
      <c r="D86" s="93"/>
      <c r="E86" s="100"/>
      <c r="F86" s="24" t="s">
        <v>216</v>
      </c>
      <c r="G86" s="3">
        <v>4352</v>
      </c>
      <c r="H86" s="3">
        <v>3629</v>
      </c>
      <c r="I86" s="3">
        <v>141</v>
      </c>
      <c r="J86" s="49">
        <f t="shared" si="10"/>
        <v>723</v>
      </c>
      <c r="K86" s="50">
        <f t="shared" si="17"/>
        <v>0.16613051470588236</v>
      </c>
      <c r="L86" s="6" t="s">
        <v>217</v>
      </c>
      <c r="M86" s="7">
        <v>7</v>
      </c>
      <c r="N86" s="27">
        <v>3483</v>
      </c>
      <c r="O86" s="27">
        <v>2931</v>
      </c>
      <c r="P86" s="27">
        <v>595</v>
      </c>
      <c r="Q86" s="52">
        <f t="shared" si="12"/>
        <v>552</v>
      </c>
      <c r="R86" s="53">
        <f t="shared" si="18"/>
        <v>0.15848406546080965</v>
      </c>
      <c r="S86" s="28" t="s">
        <v>218</v>
      </c>
      <c r="T86" s="29">
        <v>9</v>
      </c>
      <c r="U86" s="54">
        <f t="shared" si="13"/>
        <v>7835</v>
      </c>
      <c r="V86" s="54">
        <f t="shared" si="13"/>
        <v>6560</v>
      </c>
      <c r="W86" s="54">
        <f t="shared" si="13"/>
        <v>736</v>
      </c>
      <c r="X86" s="54">
        <f t="shared" si="14"/>
        <v>1275</v>
      </c>
      <c r="Y86" s="55">
        <f t="shared" si="15"/>
        <v>0.16273133375877472</v>
      </c>
      <c r="Z86" s="56">
        <f t="shared" si="16"/>
        <v>16</v>
      </c>
    </row>
    <row r="87" spans="1:26" ht="32.25" hidden="1" thickBot="1" x14ac:dyDescent="0.25">
      <c r="A87" s="24" t="s">
        <v>204</v>
      </c>
      <c r="B87" s="93"/>
      <c r="C87" s="96"/>
      <c r="D87" s="98"/>
      <c r="E87" s="101"/>
      <c r="F87" s="57" t="s">
        <v>219</v>
      </c>
      <c r="G87" s="58">
        <v>717</v>
      </c>
      <c r="H87" s="58">
        <v>861</v>
      </c>
      <c r="I87" s="58">
        <v>1</v>
      </c>
      <c r="J87" s="49">
        <f t="shared" si="10"/>
        <v>-144</v>
      </c>
      <c r="K87" s="50">
        <f t="shared" si="17"/>
        <v>-0.20083682008368201</v>
      </c>
      <c r="L87" s="10" t="s">
        <v>220</v>
      </c>
      <c r="M87" s="11">
        <v>2</v>
      </c>
      <c r="N87" s="59">
        <v>0</v>
      </c>
      <c r="O87" s="59">
        <v>0</v>
      </c>
      <c r="P87" s="59">
        <v>0</v>
      </c>
      <c r="Q87" s="52">
        <f t="shared" si="12"/>
        <v>0</v>
      </c>
      <c r="R87" s="53">
        <v>0</v>
      </c>
      <c r="S87" s="67" t="s">
        <v>22</v>
      </c>
      <c r="T87" s="68">
        <v>0</v>
      </c>
      <c r="U87" s="54">
        <f t="shared" si="13"/>
        <v>717</v>
      </c>
      <c r="V87" s="54">
        <f t="shared" si="13"/>
        <v>861</v>
      </c>
      <c r="W87" s="54">
        <f t="shared" si="13"/>
        <v>1</v>
      </c>
      <c r="X87" s="54">
        <f t="shared" si="14"/>
        <v>-144</v>
      </c>
      <c r="Y87" s="55">
        <f t="shared" si="15"/>
        <v>-0.20083682008368201</v>
      </c>
      <c r="Z87" s="56">
        <f t="shared" si="16"/>
        <v>2</v>
      </c>
    </row>
    <row r="88" spans="1:26" ht="31.5" hidden="1" x14ac:dyDescent="0.2">
      <c r="A88" s="24" t="s">
        <v>221</v>
      </c>
      <c r="B88" s="93" t="s">
        <v>19</v>
      </c>
      <c r="C88" s="102">
        <f>SUM(G88:G92)</f>
        <v>5560</v>
      </c>
      <c r="D88" s="103">
        <f>SUM(H88:H92)</f>
        <v>4783</v>
      </c>
      <c r="E88" s="104" t="e">
        <f>D88/#REF!</f>
        <v>#REF!</v>
      </c>
      <c r="F88" s="60" t="s">
        <v>222</v>
      </c>
      <c r="G88" s="61">
        <v>1775</v>
      </c>
      <c r="H88" s="61">
        <v>1558</v>
      </c>
      <c r="I88" s="61">
        <v>568</v>
      </c>
      <c r="J88" s="49">
        <f t="shared" si="10"/>
        <v>217</v>
      </c>
      <c r="K88" s="50">
        <f t="shared" si="17"/>
        <v>0.12225352112676056</v>
      </c>
      <c r="L88" s="14" t="s">
        <v>223</v>
      </c>
      <c r="M88" s="15">
        <v>4</v>
      </c>
      <c r="N88" s="62">
        <v>685</v>
      </c>
      <c r="O88" s="62">
        <v>322</v>
      </c>
      <c r="P88" s="62">
        <v>165</v>
      </c>
      <c r="Q88" s="52">
        <f t="shared" si="12"/>
        <v>363</v>
      </c>
      <c r="R88" s="53">
        <f t="shared" si="18"/>
        <v>0.52992700729927011</v>
      </c>
      <c r="S88" s="63" t="s">
        <v>224</v>
      </c>
      <c r="T88" s="52">
        <v>2</v>
      </c>
      <c r="U88" s="54">
        <f t="shared" si="13"/>
        <v>2460</v>
      </c>
      <c r="V88" s="54">
        <f t="shared" si="13"/>
        <v>1880</v>
      </c>
      <c r="W88" s="54">
        <f t="shared" si="13"/>
        <v>733</v>
      </c>
      <c r="X88" s="54">
        <f t="shared" si="14"/>
        <v>580</v>
      </c>
      <c r="Y88" s="55">
        <f t="shared" si="15"/>
        <v>0.23577235772357724</v>
      </c>
      <c r="Z88" s="56">
        <f t="shared" si="16"/>
        <v>6</v>
      </c>
    </row>
    <row r="89" spans="1:26" ht="31.5" hidden="1" x14ac:dyDescent="0.2">
      <c r="A89" s="24" t="s">
        <v>221</v>
      </c>
      <c r="B89" s="93"/>
      <c r="C89" s="95"/>
      <c r="D89" s="93"/>
      <c r="E89" s="100"/>
      <c r="F89" s="24" t="s">
        <v>225</v>
      </c>
      <c r="G89" s="3">
        <v>2415</v>
      </c>
      <c r="H89" s="3">
        <v>2407</v>
      </c>
      <c r="I89" s="3">
        <v>1240</v>
      </c>
      <c r="J89" s="49">
        <f t="shared" si="10"/>
        <v>8</v>
      </c>
      <c r="K89" s="50">
        <f t="shared" si="17"/>
        <v>3.3126293995859213E-3</v>
      </c>
      <c r="L89" s="6" t="s">
        <v>223</v>
      </c>
      <c r="M89" s="7">
        <v>4</v>
      </c>
      <c r="N89" s="27">
        <v>1452</v>
      </c>
      <c r="O89" s="27">
        <v>999</v>
      </c>
      <c r="P89" s="27">
        <v>580</v>
      </c>
      <c r="Q89" s="52">
        <f t="shared" si="12"/>
        <v>453</v>
      </c>
      <c r="R89" s="53">
        <f t="shared" si="18"/>
        <v>0.31198347107438018</v>
      </c>
      <c r="S89" s="28" t="s">
        <v>226</v>
      </c>
      <c r="T89" s="29">
        <v>3</v>
      </c>
      <c r="U89" s="54">
        <f t="shared" si="13"/>
        <v>3867</v>
      </c>
      <c r="V89" s="54">
        <f t="shared" si="13"/>
        <v>3406</v>
      </c>
      <c r="W89" s="54">
        <f t="shared" si="13"/>
        <v>1820</v>
      </c>
      <c r="X89" s="54">
        <f t="shared" si="14"/>
        <v>461</v>
      </c>
      <c r="Y89" s="55">
        <f t="shared" si="15"/>
        <v>0.11921386087406258</v>
      </c>
      <c r="Z89" s="56">
        <f t="shared" si="16"/>
        <v>7</v>
      </c>
    </row>
    <row r="90" spans="1:26" ht="31.5" hidden="1" x14ac:dyDescent="0.2">
      <c r="A90" s="24" t="s">
        <v>221</v>
      </c>
      <c r="B90" s="93"/>
      <c r="C90" s="95"/>
      <c r="D90" s="93"/>
      <c r="E90" s="100"/>
      <c r="F90" s="24" t="s">
        <v>227</v>
      </c>
      <c r="G90" s="3">
        <v>1170</v>
      </c>
      <c r="H90" s="3">
        <f>799-58</f>
        <v>741</v>
      </c>
      <c r="I90" s="3">
        <v>97</v>
      </c>
      <c r="J90" s="49">
        <f t="shared" si="10"/>
        <v>429</v>
      </c>
      <c r="K90" s="50">
        <f t="shared" si="17"/>
        <v>0.36666666666666664</v>
      </c>
      <c r="L90" s="6" t="s">
        <v>228</v>
      </c>
      <c r="M90" s="7">
        <v>2</v>
      </c>
      <c r="N90" s="27">
        <v>608</v>
      </c>
      <c r="O90" s="27">
        <v>423</v>
      </c>
      <c r="P90" s="27">
        <v>133</v>
      </c>
      <c r="Q90" s="52">
        <f t="shared" si="12"/>
        <v>185</v>
      </c>
      <c r="R90" s="53">
        <f t="shared" si="18"/>
        <v>0.30427631578947367</v>
      </c>
      <c r="S90" s="28" t="s">
        <v>229</v>
      </c>
      <c r="T90" s="29">
        <v>4</v>
      </c>
      <c r="U90" s="54">
        <f t="shared" si="13"/>
        <v>1778</v>
      </c>
      <c r="V90" s="54">
        <f t="shared" si="13"/>
        <v>1164</v>
      </c>
      <c r="W90" s="54">
        <f t="shared" si="13"/>
        <v>230</v>
      </c>
      <c r="X90" s="54">
        <f t="shared" si="14"/>
        <v>614</v>
      </c>
      <c r="Y90" s="55">
        <f t="shared" si="15"/>
        <v>0.34533183352080987</v>
      </c>
      <c r="Z90" s="56">
        <f t="shared" si="16"/>
        <v>6</v>
      </c>
    </row>
    <row r="91" spans="1:26" ht="15.75" hidden="1" x14ac:dyDescent="0.2">
      <c r="A91" s="24" t="s">
        <v>221</v>
      </c>
      <c r="B91" s="93"/>
      <c r="C91" s="95"/>
      <c r="D91" s="93"/>
      <c r="E91" s="100"/>
      <c r="F91" s="24" t="s">
        <v>230</v>
      </c>
      <c r="G91" s="3">
        <v>0</v>
      </c>
      <c r="H91" s="3">
        <v>0</v>
      </c>
      <c r="I91" s="3">
        <v>0</v>
      </c>
      <c r="J91" s="49">
        <f t="shared" si="10"/>
        <v>0</v>
      </c>
      <c r="K91" s="50">
        <v>0</v>
      </c>
      <c r="L91" s="6" t="s">
        <v>22</v>
      </c>
      <c r="M91" s="7">
        <v>0</v>
      </c>
      <c r="N91" s="27">
        <v>200</v>
      </c>
      <c r="O91" s="27">
        <v>60</v>
      </c>
      <c r="P91" s="27">
        <v>50</v>
      </c>
      <c r="Q91" s="52">
        <f t="shared" si="12"/>
        <v>140</v>
      </c>
      <c r="R91" s="53">
        <f t="shared" si="18"/>
        <v>0.7</v>
      </c>
      <c r="S91" s="8" t="s">
        <v>231</v>
      </c>
      <c r="T91" s="9">
        <v>1</v>
      </c>
      <c r="U91" s="54">
        <f t="shared" si="13"/>
        <v>200</v>
      </c>
      <c r="V91" s="54">
        <f t="shared" si="13"/>
        <v>60</v>
      </c>
      <c r="W91" s="54">
        <f t="shared" si="13"/>
        <v>50</v>
      </c>
      <c r="X91" s="54">
        <f t="shared" si="14"/>
        <v>140</v>
      </c>
      <c r="Y91" s="55">
        <f t="shared" si="15"/>
        <v>0.7</v>
      </c>
      <c r="Z91" s="56">
        <f t="shared" si="16"/>
        <v>1</v>
      </c>
    </row>
    <row r="92" spans="1:26" ht="32.25" hidden="1" thickBot="1" x14ac:dyDescent="0.25">
      <c r="A92" s="24" t="s">
        <v>221</v>
      </c>
      <c r="B92" s="93"/>
      <c r="C92" s="96"/>
      <c r="D92" s="98"/>
      <c r="E92" s="101"/>
      <c r="F92" s="57" t="s">
        <v>232</v>
      </c>
      <c r="G92" s="58">
        <v>200</v>
      </c>
      <c r="H92" s="58">
        <v>77</v>
      </c>
      <c r="I92" s="58">
        <v>1</v>
      </c>
      <c r="J92" s="49">
        <f t="shared" si="10"/>
        <v>123</v>
      </c>
      <c r="K92" s="50">
        <f t="shared" si="17"/>
        <v>0.61499999999999999</v>
      </c>
      <c r="L92" s="10" t="s">
        <v>233</v>
      </c>
      <c r="M92" s="11">
        <v>3</v>
      </c>
      <c r="N92" s="59">
        <v>0</v>
      </c>
      <c r="O92" s="59">
        <v>0</v>
      </c>
      <c r="P92" s="59">
        <v>0</v>
      </c>
      <c r="Q92" s="52">
        <f t="shared" si="12"/>
        <v>0</v>
      </c>
      <c r="R92" s="53">
        <v>0</v>
      </c>
      <c r="S92" s="67" t="s">
        <v>22</v>
      </c>
      <c r="T92" s="74">
        <v>0</v>
      </c>
      <c r="U92" s="54">
        <f t="shared" si="13"/>
        <v>200</v>
      </c>
      <c r="V92" s="54">
        <f t="shared" si="13"/>
        <v>77</v>
      </c>
      <c r="W92" s="54">
        <f t="shared" si="13"/>
        <v>1</v>
      </c>
      <c r="X92" s="54">
        <f t="shared" si="14"/>
        <v>123</v>
      </c>
      <c r="Y92" s="55">
        <f t="shared" si="15"/>
        <v>0.61499999999999999</v>
      </c>
      <c r="Z92" s="56">
        <f t="shared" si="16"/>
        <v>3</v>
      </c>
    </row>
    <row r="93" spans="1:26" s="77" customFormat="1" ht="94.5" hidden="1" x14ac:dyDescent="0.2">
      <c r="A93" s="24" t="s">
        <v>234</v>
      </c>
      <c r="B93" s="93" t="s">
        <v>19</v>
      </c>
      <c r="C93" s="95">
        <f>G93+G94+G95+G96+G97+G98</f>
        <v>12006</v>
      </c>
      <c r="D93" s="93">
        <f>H93+H94+H95+H96+H97+H98</f>
        <v>12980</v>
      </c>
      <c r="E93" s="35"/>
      <c r="F93" s="60" t="s">
        <v>235</v>
      </c>
      <c r="G93" s="61">
        <v>6135</v>
      </c>
      <c r="H93" s="61">
        <v>6548</v>
      </c>
      <c r="I93" s="61">
        <v>628</v>
      </c>
      <c r="J93" s="49">
        <f t="shared" si="10"/>
        <v>-413</v>
      </c>
      <c r="K93" s="50">
        <f t="shared" si="17"/>
        <v>-6.7318663406682966E-2</v>
      </c>
      <c r="L93" s="14" t="s">
        <v>236</v>
      </c>
      <c r="M93" s="15">
        <v>9</v>
      </c>
      <c r="N93" s="62">
        <v>3012</v>
      </c>
      <c r="O93" s="62">
        <v>3018</v>
      </c>
      <c r="P93" s="62">
        <v>459</v>
      </c>
      <c r="Q93" s="52">
        <f t="shared" si="12"/>
        <v>-6</v>
      </c>
      <c r="R93" s="53">
        <f t="shared" si="18"/>
        <v>-1.9920318725099601E-3</v>
      </c>
      <c r="S93" s="28" t="s">
        <v>237</v>
      </c>
      <c r="T93" s="17">
        <v>11</v>
      </c>
      <c r="U93" s="54">
        <f t="shared" si="13"/>
        <v>9147</v>
      </c>
      <c r="V93" s="54">
        <f t="shared" si="13"/>
        <v>9566</v>
      </c>
      <c r="W93" s="54">
        <f t="shared" si="13"/>
        <v>1087</v>
      </c>
      <c r="X93" s="54">
        <f t="shared" si="14"/>
        <v>-419</v>
      </c>
      <c r="Y93" s="55">
        <f t="shared" si="15"/>
        <v>-4.5807368536132063E-2</v>
      </c>
      <c r="Z93" s="56">
        <f t="shared" si="16"/>
        <v>20</v>
      </c>
    </row>
    <row r="94" spans="1:26" s="77" customFormat="1" ht="47.25" hidden="1" x14ac:dyDescent="0.2">
      <c r="A94" s="24" t="s">
        <v>234</v>
      </c>
      <c r="B94" s="93"/>
      <c r="C94" s="95"/>
      <c r="D94" s="93"/>
      <c r="E94" s="35"/>
      <c r="F94" s="24" t="s">
        <v>238</v>
      </c>
      <c r="G94" s="3">
        <v>1629</v>
      </c>
      <c r="H94" s="3">
        <v>2184</v>
      </c>
      <c r="I94" s="3">
        <v>37</v>
      </c>
      <c r="J94" s="49">
        <f t="shared" si="10"/>
        <v>-555</v>
      </c>
      <c r="K94" s="50">
        <f t="shared" si="17"/>
        <v>-0.3406998158379374</v>
      </c>
      <c r="L94" s="6" t="s">
        <v>239</v>
      </c>
      <c r="M94" s="7">
        <v>5</v>
      </c>
      <c r="N94" s="27">
        <v>200</v>
      </c>
      <c r="O94" s="27">
        <v>465</v>
      </c>
      <c r="P94" s="27">
        <v>3</v>
      </c>
      <c r="Q94" s="52">
        <f t="shared" si="12"/>
        <v>-265</v>
      </c>
      <c r="R94" s="53">
        <f t="shared" si="18"/>
        <v>-1.325</v>
      </c>
      <c r="S94" s="28" t="s">
        <v>240</v>
      </c>
      <c r="T94" s="29">
        <v>1</v>
      </c>
      <c r="U94" s="54">
        <f t="shared" si="13"/>
        <v>1829</v>
      </c>
      <c r="V94" s="54">
        <f t="shared" si="13"/>
        <v>2649</v>
      </c>
      <c r="W94" s="54">
        <f t="shared" si="13"/>
        <v>40</v>
      </c>
      <c r="X94" s="54">
        <f t="shared" si="14"/>
        <v>-820</v>
      </c>
      <c r="Y94" s="55">
        <f t="shared" si="15"/>
        <v>-0.44833242208857299</v>
      </c>
      <c r="Z94" s="56">
        <f t="shared" si="16"/>
        <v>6</v>
      </c>
    </row>
    <row r="95" spans="1:26" s="77" customFormat="1" ht="47.25" hidden="1" x14ac:dyDescent="0.2">
      <c r="A95" s="24" t="s">
        <v>234</v>
      </c>
      <c r="B95" s="93"/>
      <c r="C95" s="95"/>
      <c r="D95" s="93"/>
      <c r="E95" s="35"/>
      <c r="F95" s="24" t="s">
        <v>241</v>
      </c>
      <c r="G95" s="3">
        <v>1494</v>
      </c>
      <c r="H95" s="3">
        <v>2166</v>
      </c>
      <c r="I95" s="3">
        <v>30</v>
      </c>
      <c r="J95" s="49">
        <f t="shared" si="10"/>
        <v>-672</v>
      </c>
      <c r="K95" s="50">
        <f t="shared" si="17"/>
        <v>-0.44979919678714858</v>
      </c>
      <c r="L95" s="6" t="s">
        <v>242</v>
      </c>
      <c r="M95" s="7">
        <v>4</v>
      </c>
      <c r="N95" s="27">
        <v>200</v>
      </c>
      <c r="O95" s="27">
        <v>196</v>
      </c>
      <c r="P95" s="27">
        <v>41</v>
      </c>
      <c r="Q95" s="52">
        <f t="shared" si="12"/>
        <v>4</v>
      </c>
      <c r="R95" s="53">
        <f t="shared" si="18"/>
        <v>0.02</v>
      </c>
      <c r="S95" s="28" t="s">
        <v>243</v>
      </c>
      <c r="T95" s="29">
        <v>1</v>
      </c>
      <c r="U95" s="54">
        <f t="shared" si="13"/>
        <v>1694</v>
      </c>
      <c r="V95" s="54">
        <f t="shared" si="13"/>
        <v>2362</v>
      </c>
      <c r="W95" s="54">
        <f t="shared" si="13"/>
        <v>71</v>
      </c>
      <c r="X95" s="54">
        <f t="shared" si="14"/>
        <v>-668</v>
      </c>
      <c r="Y95" s="55">
        <f t="shared" si="15"/>
        <v>-0.39433293978748524</v>
      </c>
      <c r="Z95" s="56">
        <f t="shared" si="16"/>
        <v>5</v>
      </c>
    </row>
    <row r="96" spans="1:26" s="77" customFormat="1" ht="63" x14ac:dyDescent="0.2">
      <c r="A96" s="24" t="s">
        <v>234</v>
      </c>
      <c r="B96" s="93"/>
      <c r="C96" s="95"/>
      <c r="D96" s="93"/>
      <c r="E96" s="35"/>
      <c r="F96" s="24" t="s">
        <v>244</v>
      </c>
      <c r="G96" s="3">
        <v>1743</v>
      </c>
      <c r="H96" s="3">
        <v>1396</v>
      </c>
      <c r="I96" s="3">
        <v>206</v>
      </c>
      <c r="J96" s="49">
        <v>50</v>
      </c>
      <c r="K96" s="50">
        <f t="shared" si="17"/>
        <v>2.8686173264486518E-2</v>
      </c>
      <c r="L96" s="6" t="s">
        <v>245</v>
      </c>
      <c r="M96" s="7">
        <v>6</v>
      </c>
      <c r="N96" s="27">
        <v>421</v>
      </c>
      <c r="O96" s="27">
        <v>179</v>
      </c>
      <c r="P96" s="27">
        <v>87</v>
      </c>
      <c r="Q96" s="52">
        <v>0</v>
      </c>
      <c r="R96" s="53">
        <v>0</v>
      </c>
      <c r="S96" s="28" t="s">
        <v>246</v>
      </c>
      <c r="T96" s="29">
        <v>2</v>
      </c>
      <c r="U96" s="54">
        <f t="shared" si="13"/>
        <v>2164</v>
      </c>
      <c r="V96" s="54">
        <f t="shared" si="13"/>
        <v>1575</v>
      </c>
      <c r="W96" s="54">
        <f t="shared" si="13"/>
        <v>293</v>
      </c>
      <c r="X96" s="54">
        <f t="shared" si="14"/>
        <v>589</v>
      </c>
      <c r="Y96" s="55">
        <f t="shared" si="15"/>
        <v>0.27218114602587801</v>
      </c>
      <c r="Z96" s="56">
        <f t="shared" si="16"/>
        <v>8</v>
      </c>
    </row>
    <row r="97" spans="1:26" s="77" customFormat="1" ht="32.25" thickBot="1" x14ac:dyDescent="0.25">
      <c r="A97" s="24" t="s">
        <v>234</v>
      </c>
      <c r="B97" s="93"/>
      <c r="C97" s="95"/>
      <c r="D97" s="93"/>
      <c r="E97" s="35"/>
      <c r="F97" s="57" t="s">
        <v>247</v>
      </c>
      <c r="G97" s="58">
        <v>863</v>
      </c>
      <c r="H97" s="58">
        <v>621</v>
      </c>
      <c r="I97" s="58">
        <v>2</v>
      </c>
      <c r="J97" s="49">
        <f t="shared" si="10"/>
        <v>242</v>
      </c>
      <c r="K97" s="50">
        <f t="shared" si="17"/>
        <v>0.28041714947856317</v>
      </c>
      <c r="L97" s="10" t="s">
        <v>248</v>
      </c>
      <c r="M97" s="11">
        <v>3</v>
      </c>
      <c r="N97" s="59">
        <v>275</v>
      </c>
      <c r="O97" s="59">
        <v>76</v>
      </c>
      <c r="P97" s="59">
        <v>3</v>
      </c>
      <c r="Q97" s="52">
        <f t="shared" si="12"/>
        <v>199</v>
      </c>
      <c r="R97" s="53">
        <f t="shared" si="18"/>
        <v>0.72363636363636363</v>
      </c>
      <c r="S97" s="67" t="s">
        <v>168</v>
      </c>
      <c r="T97" s="68">
        <v>1</v>
      </c>
      <c r="U97" s="54">
        <f t="shared" si="13"/>
        <v>1138</v>
      </c>
      <c r="V97" s="54">
        <f t="shared" si="13"/>
        <v>697</v>
      </c>
      <c r="W97" s="54">
        <f t="shared" si="13"/>
        <v>5</v>
      </c>
      <c r="X97" s="54">
        <f t="shared" si="14"/>
        <v>441</v>
      </c>
      <c r="Y97" s="55">
        <f t="shared" si="15"/>
        <v>0.38752196836555358</v>
      </c>
      <c r="Z97" s="56">
        <f t="shared" si="16"/>
        <v>4</v>
      </c>
    </row>
    <row r="98" spans="1:26" s="77" customFormat="1" ht="15.75" x14ac:dyDescent="0.2">
      <c r="A98" s="24" t="s">
        <v>234</v>
      </c>
      <c r="B98" s="93"/>
      <c r="C98" s="95"/>
      <c r="D98" s="93"/>
      <c r="E98" s="35"/>
      <c r="F98" s="35" t="s">
        <v>249</v>
      </c>
      <c r="G98" s="75">
        <v>142</v>
      </c>
      <c r="H98" s="75">
        <v>65</v>
      </c>
      <c r="I98" s="75">
        <v>1</v>
      </c>
      <c r="J98" s="49">
        <f t="shared" si="10"/>
        <v>77</v>
      </c>
      <c r="K98" s="50">
        <f t="shared" si="17"/>
        <v>0.54225352112676062</v>
      </c>
      <c r="L98" s="34" t="s">
        <v>49</v>
      </c>
      <c r="M98" s="31">
        <v>1</v>
      </c>
      <c r="N98" s="76">
        <v>0</v>
      </c>
      <c r="O98" s="76">
        <v>0</v>
      </c>
      <c r="P98" s="76">
        <v>0</v>
      </c>
      <c r="Q98" s="52">
        <f t="shared" si="12"/>
        <v>0</v>
      </c>
      <c r="R98" s="53">
        <v>0</v>
      </c>
      <c r="S98" s="78" t="s">
        <v>22</v>
      </c>
      <c r="T98" s="79">
        <v>0</v>
      </c>
      <c r="U98" s="54">
        <f t="shared" si="13"/>
        <v>142</v>
      </c>
      <c r="V98" s="54">
        <f t="shared" si="13"/>
        <v>65</v>
      </c>
      <c r="W98" s="54">
        <f t="shared" si="13"/>
        <v>1</v>
      </c>
      <c r="X98" s="54">
        <f t="shared" si="14"/>
        <v>77</v>
      </c>
      <c r="Y98" s="55">
        <f t="shared" si="15"/>
        <v>0.54225352112676062</v>
      </c>
      <c r="Z98" s="56">
        <f t="shared" si="16"/>
        <v>1</v>
      </c>
    </row>
    <row r="99" spans="1:26" ht="31.5" x14ac:dyDescent="0.2">
      <c r="A99" s="24" t="s">
        <v>250</v>
      </c>
      <c r="B99" s="93" t="s">
        <v>19</v>
      </c>
      <c r="C99" s="108">
        <f>SUM(G99:G103)</f>
        <v>3498</v>
      </c>
      <c r="D99" s="109">
        <f>SUM(H99:H103)</f>
        <v>2635</v>
      </c>
      <c r="E99" s="100"/>
      <c r="F99" s="24" t="s">
        <v>251</v>
      </c>
      <c r="G99" s="3">
        <v>577</v>
      </c>
      <c r="H99" s="3">
        <v>220</v>
      </c>
      <c r="I99" s="3">
        <v>1</v>
      </c>
      <c r="J99" s="49">
        <f t="shared" si="10"/>
        <v>357</v>
      </c>
      <c r="K99" s="50">
        <f t="shared" si="17"/>
        <v>0.61871750433275563</v>
      </c>
      <c r="L99" s="6" t="s">
        <v>200</v>
      </c>
      <c r="M99" s="7">
        <v>1</v>
      </c>
      <c r="N99" s="27">
        <v>0</v>
      </c>
      <c r="O99" s="27">
        <v>0</v>
      </c>
      <c r="P99" s="27">
        <v>0</v>
      </c>
      <c r="Q99" s="52">
        <f t="shared" si="12"/>
        <v>0</v>
      </c>
      <c r="R99" s="53">
        <v>0</v>
      </c>
      <c r="S99" s="28" t="s">
        <v>22</v>
      </c>
      <c r="T99" s="29">
        <v>0</v>
      </c>
      <c r="U99" s="54">
        <f t="shared" si="13"/>
        <v>577</v>
      </c>
      <c r="V99" s="54">
        <f t="shared" si="13"/>
        <v>220</v>
      </c>
      <c r="W99" s="54">
        <f t="shared" si="13"/>
        <v>1</v>
      </c>
      <c r="X99" s="54">
        <f t="shared" si="14"/>
        <v>357</v>
      </c>
      <c r="Y99" s="55">
        <f t="shared" si="15"/>
        <v>0.61871750433275563</v>
      </c>
      <c r="Z99" s="56">
        <f t="shared" si="16"/>
        <v>1</v>
      </c>
    </row>
    <row r="100" spans="1:26" ht="31.5" x14ac:dyDescent="0.2">
      <c r="A100" s="24" t="s">
        <v>250</v>
      </c>
      <c r="B100" s="93"/>
      <c r="C100" s="105"/>
      <c r="D100" s="106"/>
      <c r="E100" s="100"/>
      <c r="F100" s="24" t="s">
        <v>252</v>
      </c>
      <c r="G100" s="3">
        <v>400</v>
      </c>
      <c r="H100" s="3">
        <v>150</v>
      </c>
      <c r="I100" s="3">
        <v>0</v>
      </c>
      <c r="J100" s="49">
        <f t="shared" si="10"/>
        <v>250</v>
      </c>
      <c r="K100" s="50">
        <f t="shared" si="17"/>
        <v>0.625</v>
      </c>
      <c r="L100" s="6" t="s">
        <v>88</v>
      </c>
      <c r="M100" s="7">
        <v>1</v>
      </c>
      <c r="N100" s="27">
        <v>0</v>
      </c>
      <c r="O100" s="27">
        <v>0</v>
      </c>
      <c r="P100" s="27">
        <v>0</v>
      </c>
      <c r="Q100" s="52">
        <f t="shared" si="12"/>
        <v>0</v>
      </c>
      <c r="R100" s="53">
        <v>0</v>
      </c>
      <c r="S100" s="28" t="s">
        <v>22</v>
      </c>
      <c r="T100" s="29">
        <v>0</v>
      </c>
      <c r="U100" s="54">
        <f t="shared" si="13"/>
        <v>400</v>
      </c>
      <c r="V100" s="54">
        <f t="shared" si="13"/>
        <v>150</v>
      </c>
      <c r="W100" s="54">
        <f t="shared" si="13"/>
        <v>0</v>
      </c>
      <c r="X100" s="54">
        <f t="shared" si="14"/>
        <v>250</v>
      </c>
      <c r="Y100" s="55">
        <f t="shared" si="15"/>
        <v>0.625</v>
      </c>
      <c r="Z100" s="56">
        <f t="shared" si="16"/>
        <v>1</v>
      </c>
    </row>
    <row r="101" spans="1:26" ht="31.5" x14ac:dyDescent="0.2">
      <c r="A101" s="24" t="s">
        <v>250</v>
      </c>
      <c r="B101" s="93"/>
      <c r="C101" s="105"/>
      <c r="D101" s="106"/>
      <c r="E101" s="100"/>
      <c r="F101" s="24" t="s">
        <v>253</v>
      </c>
      <c r="G101" s="3">
        <v>2023</v>
      </c>
      <c r="H101" s="3">
        <v>1693</v>
      </c>
      <c r="I101" s="3">
        <v>34</v>
      </c>
      <c r="J101" s="49">
        <f t="shared" si="10"/>
        <v>330</v>
      </c>
      <c r="K101" s="50">
        <f t="shared" si="17"/>
        <v>0.16312407315867525</v>
      </c>
      <c r="L101" s="6" t="s">
        <v>254</v>
      </c>
      <c r="M101" s="7">
        <v>4</v>
      </c>
      <c r="N101" s="27">
        <v>0</v>
      </c>
      <c r="O101" s="27">
        <v>0</v>
      </c>
      <c r="P101" s="27">
        <v>0</v>
      </c>
      <c r="Q101" s="52">
        <f t="shared" si="12"/>
        <v>0</v>
      </c>
      <c r="R101" s="53">
        <v>0</v>
      </c>
      <c r="S101" s="28" t="s">
        <v>22</v>
      </c>
      <c r="T101" s="29">
        <v>0</v>
      </c>
      <c r="U101" s="54">
        <f t="shared" si="13"/>
        <v>2023</v>
      </c>
      <c r="V101" s="54">
        <f t="shared" si="13"/>
        <v>1693</v>
      </c>
      <c r="W101" s="54">
        <f t="shared" si="13"/>
        <v>34</v>
      </c>
      <c r="X101" s="54">
        <f t="shared" si="14"/>
        <v>330</v>
      </c>
      <c r="Y101" s="55">
        <f t="shared" si="15"/>
        <v>0.16312407315867525</v>
      </c>
      <c r="Z101" s="56">
        <f t="shared" si="16"/>
        <v>4</v>
      </c>
    </row>
    <row r="102" spans="1:26" ht="31.5" x14ac:dyDescent="0.2">
      <c r="A102" s="24" t="s">
        <v>250</v>
      </c>
      <c r="B102" s="93"/>
      <c r="C102" s="105"/>
      <c r="D102" s="106"/>
      <c r="E102" s="100"/>
      <c r="F102" s="24" t="s">
        <v>255</v>
      </c>
      <c r="G102" s="3">
        <v>0</v>
      </c>
      <c r="H102" s="3">
        <v>0</v>
      </c>
      <c r="I102" s="3">
        <v>0</v>
      </c>
      <c r="J102" s="49">
        <f t="shared" si="10"/>
        <v>0</v>
      </c>
      <c r="K102" s="50">
        <v>0</v>
      </c>
      <c r="L102" s="6" t="s">
        <v>22</v>
      </c>
      <c r="M102" s="7">
        <v>0</v>
      </c>
      <c r="N102" s="27">
        <v>200</v>
      </c>
      <c r="O102" s="27">
        <v>132</v>
      </c>
      <c r="P102" s="27">
        <v>35</v>
      </c>
      <c r="Q102" s="52">
        <f t="shared" si="12"/>
        <v>68</v>
      </c>
      <c r="R102" s="53">
        <f t="shared" si="18"/>
        <v>0.34</v>
      </c>
      <c r="S102" s="28" t="s">
        <v>71</v>
      </c>
      <c r="T102" s="29">
        <v>1</v>
      </c>
      <c r="U102" s="54">
        <f t="shared" si="13"/>
        <v>200</v>
      </c>
      <c r="V102" s="54">
        <f t="shared" si="13"/>
        <v>132</v>
      </c>
      <c r="W102" s="54">
        <f t="shared" si="13"/>
        <v>35</v>
      </c>
      <c r="X102" s="54">
        <f t="shared" si="14"/>
        <v>68</v>
      </c>
      <c r="Y102" s="55">
        <f t="shared" si="15"/>
        <v>0.34</v>
      </c>
      <c r="Z102" s="56">
        <f t="shared" si="16"/>
        <v>1</v>
      </c>
    </row>
    <row r="103" spans="1:26" ht="32.25" thickBot="1" x14ac:dyDescent="0.25">
      <c r="A103" s="24" t="s">
        <v>250</v>
      </c>
      <c r="B103" s="93"/>
      <c r="C103" s="94"/>
      <c r="D103" s="97"/>
      <c r="E103" s="100"/>
      <c r="F103" s="24" t="s">
        <v>256</v>
      </c>
      <c r="G103" s="3">
        <v>498</v>
      </c>
      <c r="H103" s="3">
        <v>572</v>
      </c>
      <c r="I103" s="3">
        <v>33</v>
      </c>
      <c r="J103" s="49">
        <f t="shared" si="10"/>
        <v>-74</v>
      </c>
      <c r="K103" s="50">
        <f t="shared" si="17"/>
        <v>-0.14859437751004015</v>
      </c>
      <c r="L103" s="6" t="s">
        <v>257</v>
      </c>
      <c r="M103" s="7">
        <v>2</v>
      </c>
      <c r="N103" s="27">
        <f>165+145</f>
        <v>310</v>
      </c>
      <c r="O103" s="27">
        <v>234</v>
      </c>
      <c r="P103" s="27">
        <v>62</v>
      </c>
      <c r="Q103" s="52">
        <f t="shared" si="12"/>
        <v>76</v>
      </c>
      <c r="R103" s="53">
        <f t="shared" si="18"/>
        <v>0.24516129032258063</v>
      </c>
      <c r="S103" s="28" t="s">
        <v>258</v>
      </c>
      <c r="T103" s="29">
        <v>2</v>
      </c>
      <c r="U103" s="54">
        <f t="shared" si="13"/>
        <v>808</v>
      </c>
      <c r="V103" s="54">
        <f t="shared" si="13"/>
        <v>806</v>
      </c>
      <c r="W103" s="54">
        <f t="shared" si="13"/>
        <v>95</v>
      </c>
      <c r="X103" s="54">
        <f t="shared" si="14"/>
        <v>2</v>
      </c>
      <c r="Y103" s="55">
        <f t="shared" si="15"/>
        <v>2.4752475247524753E-3</v>
      </c>
      <c r="Z103" s="56">
        <f t="shared" si="16"/>
        <v>4</v>
      </c>
    </row>
    <row r="104" spans="1:26" ht="141.75" x14ac:dyDescent="0.2">
      <c r="A104" s="110" t="s">
        <v>259</v>
      </c>
      <c r="B104" s="93" t="s">
        <v>19</v>
      </c>
      <c r="C104" s="102">
        <f>SUM(G104:G108)</f>
        <v>11836</v>
      </c>
      <c r="D104" s="103">
        <f>SUM(H104:H108)</f>
        <v>13377</v>
      </c>
      <c r="E104" s="104" t="e">
        <f>D104/#REF!</f>
        <v>#REF!</v>
      </c>
      <c r="F104" s="60" t="s">
        <v>260</v>
      </c>
      <c r="G104" s="61">
        <v>5872</v>
      </c>
      <c r="H104" s="61">
        <v>8307</v>
      </c>
      <c r="I104" s="61">
        <v>297</v>
      </c>
      <c r="J104" s="49">
        <f t="shared" si="10"/>
        <v>-2435</v>
      </c>
      <c r="K104" s="50">
        <f t="shared" si="17"/>
        <v>-0.41467983651226159</v>
      </c>
      <c r="L104" s="14" t="s">
        <v>261</v>
      </c>
      <c r="M104" s="15">
        <v>10</v>
      </c>
      <c r="N104" s="62">
        <v>6847</v>
      </c>
      <c r="O104" s="62">
        <v>5549</v>
      </c>
      <c r="P104" s="62">
        <v>899</v>
      </c>
      <c r="Q104" s="52">
        <f t="shared" si="12"/>
        <v>1298</v>
      </c>
      <c r="R104" s="53">
        <f t="shared" si="18"/>
        <v>0.18957207536147216</v>
      </c>
      <c r="S104" s="16" t="s">
        <v>262</v>
      </c>
      <c r="T104" s="17">
        <v>17</v>
      </c>
      <c r="U104" s="54">
        <f t="shared" si="13"/>
        <v>12719</v>
      </c>
      <c r="V104" s="54">
        <f t="shared" si="13"/>
        <v>13856</v>
      </c>
      <c r="W104" s="54">
        <f t="shared" si="13"/>
        <v>1196</v>
      </c>
      <c r="X104" s="54">
        <f t="shared" si="14"/>
        <v>-1137</v>
      </c>
      <c r="Y104" s="55">
        <f t="shared" si="15"/>
        <v>-8.9393820268889063E-2</v>
      </c>
      <c r="Z104" s="56">
        <f t="shared" si="16"/>
        <v>27</v>
      </c>
    </row>
    <row r="105" spans="1:26" ht="63" x14ac:dyDescent="0.2">
      <c r="A105" s="111"/>
      <c r="B105" s="93"/>
      <c r="C105" s="95"/>
      <c r="D105" s="93"/>
      <c r="E105" s="100"/>
      <c r="F105" s="24" t="s">
        <v>263</v>
      </c>
      <c r="G105" s="3">
        <v>2422</v>
      </c>
      <c r="H105" s="3">
        <v>2079</v>
      </c>
      <c r="I105" s="3">
        <v>118</v>
      </c>
      <c r="J105" s="49">
        <f t="shared" si="10"/>
        <v>343</v>
      </c>
      <c r="K105" s="50">
        <f t="shared" si="17"/>
        <v>0.1416184971098266</v>
      </c>
      <c r="L105" s="6" t="s">
        <v>264</v>
      </c>
      <c r="M105" s="7">
        <v>4</v>
      </c>
      <c r="N105" s="27">
        <v>0</v>
      </c>
      <c r="O105" s="27">
        <v>0</v>
      </c>
      <c r="P105" s="27">
        <v>0</v>
      </c>
      <c r="Q105" s="52">
        <f t="shared" si="12"/>
        <v>0</v>
      </c>
      <c r="R105" s="53">
        <v>0</v>
      </c>
      <c r="S105" s="53" t="s">
        <v>22</v>
      </c>
      <c r="T105" s="52">
        <v>0</v>
      </c>
      <c r="U105" s="54">
        <f t="shared" si="13"/>
        <v>2422</v>
      </c>
      <c r="V105" s="54">
        <f t="shared" si="13"/>
        <v>2079</v>
      </c>
      <c r="W105" s="54">
        <f t="shared" si="13"/>
        <v>118</v>
      </c>
      <c r="X105" s="54">
        <f t="shared" si="14"/>
        <v>343</v>
      </c>
      <c r="Y105" s="55">
        <f t="shared" si="15"/>
        <v>0.1416184971098266</v>
      </c>
      <c r="Z105" s="56">
        <f t="shared" si="16"/>
        <v>4</v>
      </c>
    </row>
    <row r="106" spans="1:26" ht="63" x14ac:dyDescent="0.2">
      <c r="A106" s="111"/>
      <c r="B106" s="93"/>
      <c r="C106" s="95"/>
      <c r="D106" s="93"/>
      <c r="E106" s="100"/>
      <c r="F106" s="24" t="s">
        <v>265</v>
      </c>
      <c r="G106" s="3">
        <v>2306</v>
      </c>
      <c r="H106" s="3">
        <v>1576</v>
      </c>
      <c r="I106" s="3">
        <v>30</v>
      </c>
      <c r="J106" s="49">
        <f t="shared" si="10"/>
        <v>730</v>
      </c>
      <c r="K106" s="50">
        <f t="shared" si="17"/>
        <v>0.31656548135299217</v>
      </c>
      <c r="L106" s="6" t="s">
        <v>266</v>
      </c>
      <c r="M106" s="7">
        <v>6</v>
      </c>
      <c r="N106" s="27">
        <v>456</v>
      </c>
      <c r="O106" s="27">
        <v>322</v>
      </c>
      <c r="P106" s="27">
        <v>34</v>
      </c>
      <c r="Q106" s="52">
        <f t="shared" si="12"/>
        <v>134</v>
      </c>
      <c r="R106" s="53">
        <f t="shared" si="18"/>
        <v>0.29385964912280704</v>
      </c>
      <c r="S106" s="53" t="s">
        <v>267</v>
      </c>
      <c r="T106" s="52">
        <v>2</v>
      </c>
      <c r="U106" s="54">
        <f t="shared" si="13"/>
        <v>2762</v>
      </c>
      <c r="V106" s="54">
        <f t="shared" si="13"/>
        <v>1898</v>
      </c>
      <c r="W106" s="54">
        <f t="shared" si="13"/>
        <v>64</v>
      </c>
      <c r="X106" s="54">
        <f t="shared" si="14"/>
        <v>864</v>
      </c>
      <c r="Y106" s="55">
        <f t="shared" si="15"/>
        <v>0.31281679942070961</v>
      </c>
      <c r="Z106" s="56">
        <f t="shared" si="16"/>
        <v>8</v>
      </c>
    </row>
    <row r="107" spans="1:26" ht="31.5" x14ac:dyDescent="0.2">
      <c r="A107" s="111"/>
      <c r="B107" s="93"/>
      <c r="C107" s="95"/>
      <c r="D107" s="93"/>
      <c r="E107" s="100"/>
      <c r="F107" s="24" t="s">
        <v>268</v>
      </c>
      <c r="G107" s="3">
        <v>1084</v>
      </c>
      <c r="H107" s="3">
        <v>1219</v>
      </c>
      <c r="I107" s="3">
        <v>61</v>
      </c>
      <c r="J107" s="49">
        <f t="shared" si="10"/>
        <v>-135</v>
      </c>
      <c r="K107" s="50">
        <f t="shared" si="17"/>
        <v>-0.12453874538745388</v>
      </c>
      <c r="L107" s="6" t="s">
        <v>269</v>
      </c>
      <c r="M107" s="7">
        <v>2</v>
      </c>
      <c r="N107" s="27">
        <v>137</v>
      </c>
      <c r="O107" s="27">
        <v>41</v>
      </c>
      <c r="P107" s="27">
        <v>5</v>
      </c>
      <c r="Q107" s="52">
        <f t="shared" si="12"/>
        <v>96</v>
      </c>
      <c r="R107" s="53">
        <f t="shared" si="18"/>
        <v>0.7007299270072993</v>
      </c>
      <c r="S107" s="53" t="s">
        <v>71</v>
      </c>
      <c r="T107" s="52">
        <v>1</v>
      </c>
      <c r="U107" s="54">
        <f t="shared" si="13"/>
        <v>1221</v>
      </c>
      <c r="V107" s="54">
        <f t="shared" si="13"/>
        <v>1260</v>
      </c>
      <c r="W107" s="54">
        <f t="shared" si="13"/>
        <v>66</v>
      </c>
      <c r="X107" s="54">
        <f t="shared" si="14"/>
        <v>-39</v>
      </c>
      <c r="Y107" s="55">
        <f t="shared" si="15"/>
        <v>-3.1941031941031942E-2</v>
      </c>
      <c r="Z107" s="56">
        <f t="shared" si="16"/>
        <v>3</v>
      </c>
    </row>
    <row r="108" spans="1:26" ht="32.25" thickBot="1" x14ac:dyDescent="0.25">
      <c r="A108" s="112"/>
      <c r="B108" s="93"/>
      <c r="C108" s="96"/>
      <c r="D108" s="98"/>
      <c r="E108" s="101"/>
      <c r="F108" s="57" t="s">
        <v>270</v>
      </c>
      <c r="G108" s="58">
        <v>152</v>
      </c>
      <c r="H108" s="58">
        <v>196</v>
      </c>
      <c r="I108" s="58">
        <v>0</v>
      </c>
      <c r="J108" s="49">
        <f t="shared" si="10"/>
        <v>-44</v>
      </c>
      <c r="K108" s="50">
        <f t="shared" si="17"/>
        <v>-0.28947368421052633</v>
      </c>
      <c r="L108" s="10" t="s">
        <v>200</v>
      </c>
      <c r="M108" s="11">
        <v>1</v>
      </c>
      <c r="N108" s="59">
        <v>0</v>
      </c>
      <c r="O108" s="59">
        <v>0</v>
      </c>
      <c r="P108" s="59">
        <v>0</v>
      </c>
      <c r="Q108" s="52">
        <f t="shared" si="12"/>
        <v>0</v>
      </c>
      <c r="R108" s="53">
        <v>0</v>
      </c>
      <c r="S108" s="78" t="s">
        <v>22</v>
      </c>
      <c r="T108" s="79">
        <v>0</v>
      </c>
      <c r="U108" s="54">
        <f t="shared" si="13"/>
        <v>152</v>
      </c>
      <c r="V108" s="54">
        <f t="shared" si="13"/>
        <v>196</v>
      </c>
      <c r="W108" s="54">
        <f t="shared" si="13"/>
        <v>0</v>
      </c>
      <c r="X108" s="54">
        <f t="shared" si="14"/>
        <v>-44</v>
      </c>
      <c r="Y108" s="55">
        <f t="shared" si="15"/>
        <v>-0.28947368421052633</v>
      </c>
      <c r="Z108" s="56">
        <f t="shared" si="16"/>
        <v>1</v>
      </c>
    </row>
    <row r="109" spans="1:26" ht="94.5" x14ac:dyDescent="0.2">
      <c r="A109" s="24" t="s">
        <v>271</v>
      </c>
      <c r="B109" s="93" t="s">
        <v>19</v>
      </c>
      <c r="C109" s="102">
        <f>SUM(G109:G113)</f>
        <v>2657</v>
      </c>
      <c r="D109" s="103">
        <f>SUM(H109:H113)</f>
        <v>1759</v>
      </c>
      <c r="E109" s="104" t="e">
        <f>D109/#REF!</f>
        <v>#REF!</v>
      </c>
      <c r="F109" s="60" t="s">
        <v>272</v>
      </c>
      <c r="G109" s="61">
        <v>0</v>
      </c>
      <c r="H109" s="61">
        <v>0</v>
      </c>
      <c r="I109" s="61">
        <v>0</v>
      </c>
      <c r="J109" s="49">
        <f t="shared" si="10"/>
        <v>0</v>
      </c>
      <c r="K109" s="50">
        <v>0</v>
      </c>
      <c r="L109" s="14" t="s">
        <v>22</v>
      </c>
      <c r="M109" s="15">
        <v>0</v>
      </c>
      <c r="N109" s="62">
        <v>2777</v>
      </c>
      <c r="O109" s="62">
        <v>1294</v>
      </c>
      <c r="P109" s="62">
        <v>254</v>
      </c>
      <c r="Q109" s="52">
        <f t="shared" si="12"/>
        <v>1483</v>
      </c>
      <c r="R109" s="53">
        <f t="shared" si="18"/>
        <v>0.53402952826791505</v>
      </c>
      <c r="S109" s="16" t="s">
        <v>273</v>
      </c>
      <c r="T109" s="33">
        <v>11</v>
      </c>
      <c r="U109" s="54">
        <f t="shared" si="13"/>
        <v>2777</v>
      </c>
      <c r="V109" s="54">
        <f t="shared" si="13"/>
        <v>1294</v>
      </c>
      <c r="W109" s="54">
        <f t="shared" si="13"/>
        <v>254</v>
      </c>
      <c r="X109" s="54">
        <f t="shared" si="14"/>
        <v>1483</v>
      </c>
      <c r="Y109" s="55">
        <f t="shared" si="15"/>
        <v>0.53402952826791505</v>
      </c>
      <c r="Z109" s="56">
        <f t="shared" si="16"/>
        <v>11</v>
      </c>
    </row>
    <row r="110" spans="1:26" ht="78.75" x14ac:dyDescent="0.2">
      <c r="A110" s="24" t="s">
        <v>271</v>
      </c>
      <c r="B110" s="93"/>
      <c r="C110" s="95"/>
      <c r="D110" s="93"/>
      <c r="E110" s="100"/>
      <c r="F110" s="24" t="s">
        <v>274</v>
      </c>
      <c r="G110" s="3">
        <v>0</v>
      </c>
      <c r="H110" s="3">
        <v>0</v>
      </c>
      <c r="I110" s="3">
        <v>0</v>
      </c>
      <c r="J110" s="49">
        <f t="shared" si="10"/>
        <v>0</v>
      </c>
      <c r="K110" s="50">
        <v>0</v>
      </c>
      <c r="L110" s="6" t="s">
        <v>22</v>
      </c>
      <c r="M110" s="7">
        <v>0</v>
      </c>
      <c r="N110" s="27">
        <v>1997</v>
      </c>
      <c r="O110" s="27">
        <v>1333</v>
      </c>
      <c r="P110" s="27">
        <v>336</v>
      </c>
      <c r="Q110" s="52">
        <f t="shared" si="12"/>
        <v>664</v>
      </c>
      <c r="R110" s="53">
        <f t="shared" si="18"/>
        <v>0.33249874812218327</v>
      </c>
      <c r="S110" s="8" t="s">
        <v>275</v>
      </c>
      <c r="T110" s="37">
        <v>8</v>
      </c>
      <c r="U110" s="54">
        <f t="shared" si="13"/>
        <v>1997</v>
      </c>
      <c r="V110" s="54">
        <f t="shared" si="13"/>
        <v>1333</v>
      </c>
      <c r="W110" s="54">
        <f t="shared" si="13"/>
        <v>336</v>
      </c>
      <c r="X110" s="54">
        <f t="shared" si="14"/>
        <v>664</v>
      </c>
      <c r="Y110" s="55">
        <f t="shared" si="15"/>
        <v>0.33249874812218327</v>
      </c>
      <c r="Z110" s="56">
        <f t="shared" si="16"/>
        <v>8</v>
      </c>
    </row>
    <row r="111" spans="1:26" ht="63" x14ac:dyDescent="0.2">
      <c r="A111" s="24" t="s">
        <v>271</v>
      </c>
      <c r="B111" s="93"/>
      <c r="C111" s="95"/>
      <c r="D111" s="93"/>
      <c r="E111" s="100"/>
      <c r="F111" s="24" t="s">
        <v>276</v>
      </c>
      <c r="G111" s="3">
        <v>1683</v>
      </c>
      <c r="H111" s="3">
        <v>1654</v>
      </c>
      <c r="I111" s="3">
        <v>91</v>
      </c>
      <c r="J111" s="49">
        <f t="shared" si="10"/>
        <v>29</v>
      </c>
      <c r="K111" s="50">
        <f t="shared" si="17"/>
        <v>1.72311348781937E-2</v>
      </c>
      <c r="L111" s="6" t="s">
        <v>277</v>
      </c>
      <c r="M111" s="7">
        <v>5</v>
      </c>
      <c r="N111" s="27">
        <v>200</v>
      </c>
      <c r="O111" s="27">
        <v>60</v>
      </c>
      <c r="P111" s="27">
        <v>6</v>
      </c>
      <c r="Q111" s="52">
        <f t="shared" si="12"/>
        <v>140</v>
      </c>
      <c r="R111" s="53">
        <f t="shared" si="18"/>
        <v>0.7</v>
      </c>
      <c r="S111" s="8" t="s">
        <v>278</v>
      </c>
      <c r="T111" s="37">
        <v>2</v>
      </c>
      <c r="U111" s="54">
        <f t="shared" si="13"/>
        <v>1883</v>
      </c>
      <c r="V111" s="54">
        <f t="shared" si="13"/>
        <v>1714</v>
      </c>
      <c r="W111" s="54">
        <f t="shared" si="13"/>
        <v>97</v>
      </c>
      <c r="X111" s="54">
        <f t="shared" si="14"/>
        <v>169</v>
      </c>
      <c r="Y111" s="55">
        <f t="shared" si="15"/>
        <v>8.9750398300584178E-2</v>
      </c>
      <c r="Z111" s="56">
        <f t="shared" si="16"/>
        <v>7</v>
      </c>
    </row>
    <row r="112" spans="1:26" ht="15.75" x14ac:dyDescent="0.2">
      <c r="A112" s="24" t="s">
        <v>271</v>
      </c>
      <c r="B112" s="93"/>
      <c r="C112" s="95"/>
      <c r="D112" s="93"/>
      <c r="E112" s="100"/>
      <c r="F112" s="24" t="s">
        <v>279</v>
      </c>
      <c r="G112" s="3">
        <v>336</v>
      </c>
      <c r="H112" s="3">
        <v>37</v>
      </c>
      <c r="I112" s="3">
        <v>4</v>
      </c>
      <c r="J112" s="49">
        <f t="shared" si="10"/>
        <v>299</v>
      </c>
      <c r="K112" s="50">
        <f t="shared" si="17"/>
        <v>0.88988095238095233</v>
      </c>
      <c r="L112" s="6" t="s">
        <v>200</v>
      </c>
      <c r="M112" s="7">
        <v>1</v>
      </c>
      <c r="N112" s="27">
        <v>91</v>
      </c>
      <c r="O112" s="27">
        <v>32</v>
      </c>
      <c r="P112" s="27">
        <v>6</v>
      </c>
      <c r="Q112" s="52">
        <f t="shared" si="12"/>
        <v>59</v>
      </c>
      <c r="R112" s="53">
        <v>0</v>
      </c>
      <c r="S112" s="73" t="s">
        <v>193</v>
      </c>
      <c r="T112" s="74">
        <v>1</v>
      </c>
      <c r="U112" s="54">
        <f t="shared" si="13"/>
        <v>427</v>
      </c>
      <c r="V112" s="54">
        <f t="shared" si="13"/>
        <v>69</v>
      </c>
      <c r="W112" s="54">
        <f t="shared" si="13"/>
        <v>10</v>
      </c>
      <c r="X112" s="54">
        <f t="shared" si="14"/>
        <v>358</v>
      </c>
      <c r="Y112" s="55">
        <f t="shared" si="15"/>
        <v>0.83840749414519911</v>
      </c>
      <c r="Z112" s="56">
        <f t="shared" si="16"/>
        <v>2</v>
      </c>
    </row>
    <row r="113" spans="1:26" ht="16.5" thickBot="1" x14ac:dyDescent="0.25">
      <c r="A113" s="24" t="s">
        <v>271</v>
      </c>
      <c r="B113" s="93"/>
      <c r="C113" s="96"/>
      <c r="D113" s="98"/>
      <c r="E113" s="101"/>
      <c r="F113" s="57" t="s">
        <v>280</v>
      </c>
      <c r="G113" s="58">
        <v>638</v>
      </c>
      <c r="H113" s="58">
        <v>68</v>
      </c>
      <c r="I113" s="58">
        <v>3</v>
      </c>
      <c r="J113" s="49">
        <f t="shared" si="10"/>
        <v>570</v>
      </c>
      <c r="K113" s="50">
        <f t="shared" si="17"/>
        <v>0.89341692789968652</v>
      </c>
      <c r="L113" s="10" t="s">
        <v>269</v>
      </c>
      <c r="M113" s="11">
        <v>2</v>
      </c>
      <c r="N113" s="59">
        <v>120</v>
      </c>
      <c r="O113" s="59">
        <v>32</v>
      </c>
      <c r="P113" s="59">
        <v>3</v>
      </c>
      <c r="Q113" s="52">
        <f t="shared" si="12"/>
        <v>88</v>
      </c>
      <c r="R113" s="53">
        <f t="shared" si="18"/>
        <v>0.73333333333333328</v>
      </c>
      <c r="S113" s="12" t="s">
        <v>281</v>
      </c>
      <c r="T113" s="13">
        <v>1</v>
      </c>
      <c r="U113" s="54">
        <f t="shared" si="13"/>
        <v>758</v>
      </c>
      <c r="V113" s="54">
        <f t="shared" si="13"/>
        <v>100</v>
      </c>
      <c r="W113" s="54">
        <f t="shared" si="13"/>
        <v>6</v>
      </c>
      <c r="X113" s="54">
        <f t="shared" si="14"/>
        <v>658</v>
      </c>
      <c r="Y113" s="55">
        <f t="shared" si="15"/>
        <v>0.86807387862796836</v>
      </c>
      <c r="Z113" s="56">
        <f t="shared" si="16"/>
        <v>3</v>
      </c>
    </row>
    <row r="114" spans="1:26" ht="31.5" x14ac:dyDescent="0.2">
      <c r="A114" s="24" t="s">
        <v>282</v>
      </c>
      <c r="B114" s="93" t="s">
        <v>19</v>
      </c>
      <c r="C114" s="102">
        <f>SUM(G114:G115)</f>
        <v>288</v>
      </c>
      <c r="D114" s="103">
        <f>SUM(H114:H115)</f>
        <v>360</v>
      </c>
      <c r="E114" s="104" t="e">
        <f>D114/#REF!</f>
        <v>#REF!</v>
      </c>
      <c r="F114" s="60" t="s">
        <v>283</v>
      </c>
      <c r="G114" s="61">
        <v>145</v>
      </c>
      <c r="H114" s="61">
        <v>170</v>
      </c>
      <c r="I114" s="61">
        <v>0</v>
      </c>
      <c r="J114" s="49">
        <f t="shared" si="10"/>
        <v>-25</v>
      </c>
      <c r="K114" s="50">
        <f t="shared" si="17"/>
        <v>-0.17241379310344829</v>
      </c>
      <c r="L114" s="4" t="s">
        <v>284</v>
      </c>
      <c r="M114" s="5">
        <v>1</v>
      </c>
      <c r="N114" s="62">
        <v>0</v>
      </c>
      <c r="O114" s="62">
        <v>0</v>
      </c>
      <c r="P114" s="62">
        <v>0</v>
      </c>
      <c r="Q114" s="52">
        <f t="shared" si="12"/>
        <v>0</v>
      </c>
      <c r="R114" s="53">
        <v>0</v>
      </c>
      <c r="S114" s="78" t="s">
        <v>22</v>
      </c>
      <c r="T114" s="79">
        <v>0</v>
      </c>
      <c r="U114" s="54">
        <f t="shared" si="13"/>
        <v>145</v>
      </c>
      <c r="V114" s="54">
        <f t="shared" si="13"/>
        <v>170</v>
      </c>
      <c r="W114" s="54">
        <f t="shared" si="13"/>
        <v>0</v>
      </c>
      <c r="X114" s="54">
        <f t="shared" si="14"/>
        <v>-25</v>
      </c>
      <c r="Y114" s="55">
        <f t="shared" si="15"/>
        <v>-0.17241379310344829</v>
      </c>
      <c r="Z114" s="56">
        <f t="shared" si="16"/>
        <v>1</v>
      </c>
    </row>
    <row r="115" spans="1:26" ht="32.25" thickBot="1" x14ac:dyDescent="0.25">
      <c r="A115" s="24" t="s">
        <v>282</v>
      </c>
      <c r="B115" s="93"/>
      <c r="C115" s="94"/>
      <c r="D115" s="97"/>
      <c r="E115" s="99"/>
      <c r="F115" s="36" t="s">
        <v>285</v>
      </c>
      <c r="G115" s="48">
        <v>143</v>
      </c>
      <c r="H115" s="48">
        <v>190</v>
      </c>
      <c r="I115" s="48">
        <v>0</v>
      </c>
      <c r="J115" s="49">
        <f t="shared" si="10"/>
        <v>-47</v>
      </c>
      <c r="K115" s="50">
        <f t="shared" si="17"/>
        <v>-0.32867132867132864</v>
      </c>
      <c r="L115" s="4" t="s">
        <v>284</v>
      </c>
      <c r="M115" s="5">
        <v>1</v>
      </c>
      <c r="N115" s="51">
        <v>0</v>
      </c>
      <c r="O115" s="51">
        <v>0</v>
      </c>
      <c r="P115" s="51">
        <v>0</v>
      </c>
      <c r="Q115" s="52">
        <f t="shared" si="12"/>
        <v>0</v>
      </c>
      <c r="R115" s="53">
        <v>0</v>
      </c>
      <c r="S115" s="78" t="s">
        <v>22</v>
      </c>
      <c r="T115" s="79">
        <v>0</v>
      </c>
      <c r="U115" s="54">
        <f t="shared" si="13"/>
        <v>143</v>
      </c>
      <c r="V115" s="54">
        <f t="shared" si="13"/>
        <v>190</v>
      </c>
      <c r="W115" s="54">
        <f t="shared" si="13"/>
        <v>0</v>
      </c>
      <c r="X115" s="54">
        <f t="shared" si="14"/>
        <v>-47</v>
      </c>
      <c r="Y115" s="55">
        <f t="shared" si="15"/>
        <v>-0.32867132867132864</v>
      </c>
      <c r="Z115" s="56">
        <f t="shared" si="16"/>
        <v>1</v>
      </c>
    </row>
    <row r="116" spans="1:26" ht="63" x14ac:dyDescent="0.2">
      <c r="A116" s="24" t="s">
        <v>286</v>
      </c>
      <c r="B116" s="93" t="s">
        <v>287</v>
      </c>
      <c r="C116" s="102">
        <f>SUM(G116:G118)</f>
        <v>4879</v>
      </c>
      <c r="D116" s="103">
        <f>SUM(H116:H118)</f>
        <v>2548</v>
      </c>
      <c r="E116" s="104" t="e">
        <f>D116/#REF!</f>
        <v>#REF!</v>
      </c>
      <c r="F116" s="60" t="s">
        <v>288</v>
      </c>
      <c r="G116" s="61">
        <v>2317</v>
      </c>
      <c r="H116" s="61">
        <v>1282</v>
      </c>
      <c r="I116" s="61">
        <v>21</v>
      </c>
      <c r="J116" s="49">
        <f t="shared" si="10"/>
        <v>1035</v>
      </c>
      <c r="K116" s="50">
        <f t="shared" si="17"/>
        <v>0.44669831678895122</v>
      </c>
      <c r="L116" s="14" t="s">
        <v>289</v>
      </c>
      <c r="M116" s="15">
        <v>6</v>
      </c>
      <c r="N116" s="62">
        <v>396</v>
      </c>
      <c r="O116" s="62">
        <v>148</v>
      </c>
      <c r="P116" s="62">
        <v>9</v>
      </c>
      <c r="Q116" s="52">
        <f t="shared" si="12"/>
        <v>248</v>
      </c>
      <c r="R116" s="53">
        <f t="shared" si="18"/>
        <v>0.6262626262626263</v>
      </c>
      <c r="S116" s="16" t="s">
        <v>290</v>
      </c>
      <c r="T116" s="33">
        <v>5</v>
      </c>
      <c r="U116" s="54">
        <f t="shared" si="13"/>
        <v>2713</v>
      </c>
      <c r="V116" s="54">
        <f t="shared" si="13"/>
        <v>1430</v>
      </c>
      <c r="W116" s="54">
        <f t="shared" si="13"/>
        <v>30</v>
      </c>
      <c r="X116" s="54">
        <f t="shared" si="14"/>
        <v>1283</v>
      </c>
      <c r="Y116" s="55">
        <f t="shared" si="15"/>
        <v>0.47290821968300772</v>
      </c>
      <c r="Z116" s="56">
        <f t="shared" si="16"/>
        <v>11</v>
      </c>
    </row>
    <row r="117" spans="1:26" ht="63" x14ac:dyDescent="0.2">
      <c r="A117" s="24" t="s">
        <v>286</v>
      </c>
      <c r="B117" s="93"/>
      <c r="C117" s="95"/>
      <c r="D117" s="93"/>
      <c r="E117" s="100"/>
      <c r="F117" s="24" t="s">
        <v>291</v>
      </c>
      <c r="G117" s="3">
        <v>510</v>
      </c>
      <c r="H117" s="3">
        <v>461</v>
      </c>
      <c r="I117" s="3">
        <v>14</v>
      </c>
      <c r="J117" s="49">
        <f t="shared" si="10"/>
        <v>49</v>
      </c>
      <c r="K117" s="50">
        <f t="shared" si="17"/>
        <v>9.6078431372549025E-2</v>
      </c>
      <c r="L117" s="6" t="s">
        <v>292</v>
      </c>
      <c r="M117" s="7">
        <v>5</v>
      </c>
      <c r="N117" s="27">
        <v>560</v>
      </c>
      <c r="O117" s="27">
        <v>195</v>
      </c>
      <c r="P117" s="27">
        <v>9</v>
      </c>
      <c r="Q117" s="52">
        <f t="shared" si="12"/>
        <v>365</v>
      </c>
      <c r="R117" s="53">
        <f t="shared" si="18"/>
        <v>0.6517857142857143</v>
      </c>
      <c r="S117" s="8" t="s">
        <v>293</v>
      </c>
      <c r="T117" s="37">
        <v>5</v>
      </c>
      <c r="U117" s="54">
        <f t="shared" si="13"/>
        <v>1070</v>
      </c>
      <c r="V117" s="54">
        <f t="shared" si="13"/>
        <v>656</v>
      </c>
      <c r="W117" s="54">
        <f t="shared" si="13"/>
        <v>23</v>
      </c>
      <c r="X117" s="54">
        <f t="shared" si="14"/>
        <v>414</v>
      </c>
      <c r="Y117" s="55">
        <f t="shared" si="15"/>
        <v>0.38691588785046727</v>
      </c>
      <c r="Z117" s="56">
        <f t="shared" si="16"/>
        <v>10</v>
      </c>
    </row>
    <row r="118" spans="1:26" ht="63.75" thickBot="1" x14ac:dyDescent="0.25">
      <c r="A118" s="24" t="s">
        <v>286</v>
      </c>
      <c r="B118" s="93"/>
      <c r="C118" s="96"/>
      <c r="D118" s="98"/>
      <c r="E118" s="101"/>
      <c r="F118" s="57" t="s">
        <v>294</v>
      </c>
      <c r="G118" s="58">
        <v>2052</v>
      </c>
      <c r="H118" s="58">
        <v>805</v>
      </c>
      <c r="I118" s="58">
        <v>5</v>
      </c>
      <c r="J118" s="49">
        <f t="shared" si="10"/>
        <v>1247</v>
      </c>
      <c r="K118" s="50">
        <f t="shared" si="17"/>
        <v>0.60769980506822607</v>
      </c>
      <c r="L118" s="10" t="s">
        <v>295</v>
      </c>
      <c r="M118" s="11">
        <v>5</v>
      </c>
      <c r="N118" s="59">
        <v>0</v>
      </c>
      <c r="O118" s="59">
        <v>0</v>
      </c>
      <c r="P118" s="59">
        <v>0</v>
      </c>
      <c r="Q118" s="52">
        <f t="shared" si="12"/>
        <v>0</v>
      </c>
      <c r="R118" s="53">
        <v>0</v>
      </c>
      <c r="S118" s="67" t="s">
        <v>22</v>
      </c>
      <c r="T118" s="68">
        <v>0</v>
      </c>
      <c r="U118" s="54">
        <f t="shared" si="13"/>
        <v>2052</v>
      </c>
      <c r="V118" s="54">
        <f t="shared" si="13"/>
        <v>805</v>
      </c>
      <c r="W118" s="54">
        <f t="shared" si="13"/>
        <v>5</v>
      </c>
      <c r="X118" s="54">
        <f t="shared" si="14"/>
        <v>1247</v>
      </c>
      <c r="Y118" s="55">
        <f t="shared" si="15"/>
        <v>0.60769980506822607</v>
      </c>
      <c r="Z118" s="56">
        <f t="shared" si="16"/>
        <v>5</v>
      </c>
    </row>
    <row r="119" spans="1:26" ht="15.75" x14ac:dyDescent="0.2">
      <c r="A119" s="1"/>
      <c r="B119" s="38"/>
      <c r="C119" s="38"/>
      <c r="D119" s="38"/>
      <c r="E119" s="39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43"/>
      <c r="U119" s="43"/>
      <c r="V119" s="43"/>
      <c r="W119" s="43"/>
      <c r="X119" s="43"/>
      <c r="Y119" s="43"/>
      <c r="Z119" s="43"/>
    </row>
  </sheetData>
  <mergeCells count="69">
    <mergeCell ref="B116:B118"/>
    <mergeCell ref="C116:C118"/>
    <mergeCell ref="D116:D118"/>
    <mergeCell ref="E116:E118"/>
    <mergeCell ref="B109:B113"/>
    <mergeCell ref="C109:C113"/>
    <mergeCell ref="D109:D113"/>
    <mergeCell ref="E109:E113"/>
    <mergeCell ref="B114:B115"/>
    <mergeCell ref="C114:C115"/>
    <mergeCell ref="D114:D115"/>
    <mergeCell ref="E114:E115"/>
    <mergeCell ref="B99:B103"/>
    <mergeCell ref="C99:C103"/>
    <mergeCell ref="D99:D103"/>
    <mergeCell ref="E99:E103"/>
    <mergeCell ref="A104:A108"/>
    <mergeCell ref="B104:B108"/>
    <mergeCell ref="C104:C108"/>
    <mergeCell ref="D104:D108"/>
    <mergeCell ref="E104:E108"/>
    <mergeCell ref="B88:B92"/>
    <mergeCell ref="C88:C92"/>
    <mergeCell ref="D88:D92"/>
    <mergeCell ref="E88:E92"/>
    <mergeCell ref="B93:B98"/>
    <mergeCell ref="C93:C98"/>
    <mergeCell ref="D93:D98"/>
    <mergeCell ref="B79:B81"/>
    <mergeCell ref="C79:C81"/>
    <mergeCell ref="D79:D81"/>
    <mergeCell ref="E79:E81"/>
    <mergeCell ref="B82:B87"/>
    <mergeCell ref="C82:C87"/>
    <mergeCell ref="D82:D87"/>
    <mergeCell ref="E82:E87"/>
    <mergeCell ref="B54:B58"/>
    <mergeCell ref="C54:C58"/>
    <mergeCell ref="D54:D58"/>
    <mergeCell ref="E54:E58"/>
    <mergeCell ref="B60:B77"/>
    <mergeCell ref="C60:C77"/>
    <mergeCell ref="D60:D77"/>
    <mergeCell ref="E60:E77"/>
    <mergeCell ref="B27:B36"/>
    <mergeCell ref="C27:C36"/>
    <mergeCell ref="D27:D36"/>
    <mergeCell ref="E27:E36"/>
    <mergeCell ref="B37:B53"/>
    <mergeCell ref="C37:C53"/>
    <mergeCell ref="D37:D53"/>
    <mergeCell ref="E37:E53"/>
    <mergeCell ref="B6:B21"/>
    <mergeCell ref="C6:C21"/>
    <mergeCell ref="D6:D21"/>
    <mergeCell ref="E6:E21"/>
    <mergeCell ref="B22:B25"/>
    <mergeCell ref="C22:C25"/>
    <mergeCell ref="D22:D25"/>
    <mergeCell ref="E22:E25"/>
    <mergeCell ref="F4:F5"/>
    <mergeCell ref="G4:M4"/>
    <mergeCell ref="N4:T4"/>
    <mergeCell ref="U4:Z4"/>
    <mergeCell ref="A4:A5"/>
    <mergeCell ref="B4:B5"/>
    <mergeCell ref="C4:C5"/>
    <mergeCell ref="D4:D5"/>
    <mergeCell ref="E4:E5"/>
  </mergeCells>
  <pageMargins left="0.2" right="0.2" top="0.2" bottom="0.2" header="0.2" footer="0"/>
  <pageSetup paperSize="8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التخصصات والبرامج-بكالوريوس (2</vt:lpstr>
      <vt:lpstr>'التخصصات والبرامج-بكالوريوس (2'!Print_Area</vt:lpstr>
      <vt:lpstr>'التخصصات والبرامج-بكالوريوس (2'!Print_Titles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Khalid Al-Edhisat</dc:creator>
  <cp:lastModifiedBy>user</cp:lastModifiedBy>
  <cp:lastPrinted>2020-08-06T10:25:22Z</cp:lastPrinted>
  <dcterms:created xsi:type="dcterms:W3CDTF">2020-07-29T10:43:49Z</dcterms:created>
  <dcterms:modified xsi:type="dcterms:W3CDTF">2020-08-07T19:45:29Z</dcterms:modified>
</cp:coreProperties>
</file>